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(OCULTAR)'!$AL$3:$AL$203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 s="1"/>
  <c r="F27" i="1"/>
  <c r="F28" i="1" s="1"/>
  <c r="F33" i="1"/>
  <c r="F32" i="1" s="1"/>
  <c r="F34" i="1"/>
  <c r="F35" i="1"/>
  <c r="F36" i="1"/>
  <c r="F37" i="1"/>
  <c r="F38" i="1"/>
  <c r="F39" i="1"/>
  <c r="F40" i="1"/>
  <c r="F43" i="1"/>
  <c r="F44" i="1"/>
  <c r="F45" i="1"/>
  <c r="F42" i="1" s="1"/>
  <c r="F47" i="1"/>
  <c r="F48" i="1"/>
  <c r="F49" i="1"/>
  <c r="F46" i="1" s="1"/>
  <c r="F266" i="1" s="1"/>
  <c r="F51" i="1"/>
  <c r="F52" i="1"/>
  <c r="F53" i="1"/>
  <c r="F50" i="1" s="1"/>
  <c r="F267" i="1" s="1"/>
  <c r="F54" i="1"/>
  <c r="F55" i="1"/>
  <c r="F56" i="1"/>
  <c r="F57" i="1"/>
  <c r="F76" i="1"/>
  <c r="F74" i="1" s="1"/>
  <c r="F72" i="1" s="1"/>
  <c r="F66" i="1" s="1"/>
  <c r="F84" i="1"/>
  <c r="F86" i="1"/>
  <c r="F85" i="1" s="1"/>
  <c r="F87" i="1"/>
  <c r="F89" i="1"/>
  <c r="F90" i="1"/>
  <c r="F88" i="1" s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3" i="1"/>
  <c r="F124" i="1"/>
  <c r="F125" i="1"/>
  <c r="F121" i="1" s="1"/>
  <c r="F120" i="1" s="1"/>
  <c r="F119" i="1" s="1"/>
  <c r="F126" i="1"/>
  <c r="F127" i="1"/>
  <c r="F129" i="1"/>
  <c r="F128" i="1" s="1"/>
  <c r="F130" i="1"/>
  <c r="F131" i="1"/>
  <c r="F133" i="1"/>
  <c r="F132" i="1" s="1"/>
  <c r="F134" i="1"/>
  <c r="F136" i="1"/>
  <c r="F137" i="1"/>
  <c r="F135" i="1" s="1"/>
  <c r="F138" i="1"/>
  <c r="F141" i="1"/>
  <c r="F140" i="1" s="1"/>
  <c r="F139" i="1" s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60" i="1"/>
  <c r="F161" i="1"/>
  <c r="F159" i="1" s="1"/>
  <c r="F158" i="1" s="1"/>
  <c r="F157" i="1" s="1"/>
  <c r="F162" i="1"/>
  <c r="F163" i="1"/>
  <c r="F164" i="1"/>
  <c r="F167" i="1"/>
  <c r="F168" i="1"/>
  <c r="F169" i="1"/>
  <c r="F166" i="1" s="1"/>
  <c r="F165" i="1" s="1"/>
  <c r="F170" i="1"/>
  <c r="F171" i="1"/>
  <c r="F172" i="1"/>
  <c r="F173" i="1"/>
  <c r="F176" i="1"/>
  <c r="F177" i="1"/>
  <c r="F179" i="1"/>
  <c r="F182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4" i="1" s="1"/>
  <c r="F203" i="1"/>
  <c r="F209" i="1"/>
  <c r="F211" i="1"/>
  <c r="F218" i="1"/>
  <c r="F219" i="1"/>
  <c r="F220" i="1"/>
  <c r="F221" i="1"/>
  <c r="F228" i="1"/>
  <c r="F229" i="1"/>
  <c r="F230" i="1"/>
  <c r="F231" i="1"/>
  <c r="F237" i="1"/>
  <c r="F238" i="1"/>
  <c r="F239" i="1"/>
  <c r="F240" i="1" s="1"/>
  <c r="F248" i="1"/>
  <c r="F256" i="1"/>
  <c r="F258" i="1"/>
  <c r="F264" i="1"/>
  <c r="F268" i="1"/>
  <c r="F269" i="1"/>
  <c r="F275" i="1"/>
  <c r="F277" i="1"/>
  <c r="F278" i="1"/>
  <c r="F279" i="1"/>
  <c r="F276" i="1" s="1"/>
  <c r="F280" i="1"/>
  <c r="F281" i="1"/>
  <c r="F282" i="1"/>
  <c r="F290" i="1"/>
  <c r="F295" i="1"/>
  <c r="F296" i="1" s="1"/>
  <c r="F175" i="1" s="1"/>
  <c r="F102" i="1" l="1"/>
  <c r="F223" i="1"/>
  <c r="F83" i="1"/>
  <c r="F265" i="1"/>
  <c r="F41" i="1"/>
  <c r="F288" i="1" s="1"/>
  <c r="F289" i="1" s="1"/>
  <c r="F180" i="1"/>
  <c r="F283" i="1"/>
  <c r="F174" i="1" s="1"/>
  <c r="F31" i="1"/>
  <c r="F270" i="1"/>
  <c r="F178" i="1" l="1"/>
  <c r="F181" i="1" s="1"/>
  <c r="F185" i="1" l="1"/>
</calcChain>
</file>

<file path=xl/sharedStrings.xml><?xml version="1.0" encoding="utf-8"?>
<sst xmlns="http://schemas.openxmlformats.org/spreadsheetml/2006/main" count="656" uniqueCount="429">
  <si>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</si>
  <si>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</si>
  <si>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</si>
  <si>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</si>
  <si>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</si>
  <si>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</si>
  <si>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</si>
  <si>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</si>
  <si>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</si>
  <si>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</si>
  <si>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</si>
  <si>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</si>
  <si>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</si>
  <si>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</si>
  <si>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</si>
  <si>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</si>
  <si>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10. Despesas com Ensino e Pesquisa</t>
  </si>
  <si>
    <t>CONTROLE DO GASTO DE PESSOAL</t>
  </si>
  <si>
    <t>SALDO FINAL = (a) + (b) - (c)</t>
  </si>
  <si>
    <t>9.5 OUTRAS DESPESAS COM INVESTIMENTOS</t>
  </si>
  <si>
    <t>Informação retirada da Relação de Despesa Paga</t>
  </si>
  <si>
    <t>DEVOLUÇÃO DE SUPERÁVIT (CONTRATO PLANO DE INVESTIMENTO AUTORIZADO)</t>
  </si>
  <si>
    <t>9.4 VEÍCULOS</t>
  </si>
  <si>
    <t>Informação retirada do Anexo IV</t>
  </si>
  <si>
    <t>8.5 OUTRAS DESPESAS COM INVESTIMENTOS</t>
  </si>
  <si>
    <t>9.3 OBRAS E CONSTRUÇÕES</t>
  </si>
  <si>
    <t>8.4 VEÍCULOS</t>
  </si>
  <si>
    <t>9.2 MÓVEIS E UTENSÍLIOS</t>
  </si>
  <si>
    <t>8.3 OBRAS E CONSTRUÇÕES</t>
  </si>
  <si>
    <t>9.1 EQUIPAMENTOS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</si>
  <si>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</si>
  <si>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</si>
  <si>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</si>
  <si>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</si>
  <si>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</si>
  <si>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</si>
  <si>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</si>
  <si>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</si>
  <si>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</si>
  <si>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</si>
  <si>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</si>
  <si>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</si>
  <si>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</si>
  <si>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</si>
  <si>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</si>
  <si>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</si>
  <si>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</si>
  <si>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</si>
  <si>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</si>
  <si>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</si>
  <si>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</si>
  <si>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</si>
  <si>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</si>
  <si>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</si>
  <si>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</si>
  <si>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</si>
  <si>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</si>
  <si>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</si>
  <si>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</si>
  <si>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</si>
  <si>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</si>
  <si>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</si>
  <si>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</si>
  <si>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</si>
  <si>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</si>
  <si>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</si>
  <si>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</si>
  <si>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</si>
  <si>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</si>
  <si>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</si>
  <si>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</si>
  <si>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</si>
  <si>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</si>
  <si>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</si>
  <si>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</si>
  <si>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charset val="134"/>
      </rPr>
      <t xml:space="preserve">SALDO DE RECURSOS DISPONÍVEIS </t>
    </r>
    <r>
      <rPr>
        <b/>
        <sz val="10"/>
        <color rgb="FF333333"/>
        <rFont val="Calibri"/>
        <charset val="134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</si>
  <si>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</si>
  <si>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</si>
  <si>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</si>
  <si>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</si>
  <si>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</si>
  <si>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</si>
  <si>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</si>
  <si>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</si>
  <si>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</si>
  <si>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</si>
  <si>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</si>
  <si>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</si>
  <si>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</si>
  <si>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</si>
  <si>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</si>
  <si>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</si>
  <si>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</si>
  <si>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</si>
  <si>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</si>
  <si>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</si>
  <si>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</si>
  <si>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</si>
  <si>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</si>
  <si>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</si>
  <si>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</si>
  <si>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</si>
  <si>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</si>
  <si>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11. Despesa(s) de Competência(s) Anterior(es)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</si>
  <si>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</si>
  <si>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</si>
  <si>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</si>
  <si>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8.4. Outras despesas Investimentos</t>
  </si>
  <si>
    <t>Informação retirada do Anexo IV - Preencher</t>
  </si>
  <si>
    <t>10. Despesa(s) de Competência(s) Anterior(es)</t>
  </si>
  <si>
    <t>8.3. Obras e Construções</t>
  </si>
  <si>
    <t>9. Despesas com Ensino e Pesquisa</t>
  </si>
  <si>
    <t>8.2. Móveis e Utensílios</t>
  </si>
  <si>
    <t xml:space="preserve"> 8. Despesas com Plano de Investimento Autorizado pela SESAU</t>
  </si>
  <si>
    <t>8.1. Equipamentos</t>
  </si>
  <si>
    <t xml:space="preserve">  7.2.4. Reparo e Manutenção de Bens Móveis de Outras Naturezas</t>
  </si>
  <si>
    <t xml:space="preserve">  7.2.3. Reparo e Manutenção de Veículos</t>
  </si>
  <si>
    <t>5.7</t>
  </si>
  <si>
    <t>7.2.4. Reparo e Manutenção de Bens Móveis de Outras Naturezas</t>
  </si>
  <si>
    <t xml:space="preserve">  7.2.2. Reparo e Manutenção de Bens Imóveis</t>
  </si>
  <si>
    <t>5.6</t>
  </si>
  <si>
    <t>7.2.3. Reparo e Manutenção de Veículos</t>
  </si>
  <si>
    <t xml:space="preserve">      7.2.1.4. Outros Reparos e Manutenção de Máquinas e Equipamentos</t>
  </si>
  <si>
    <t>5.4</t>
  </si>
  <si>
    <t>7.2.2. Reparo e Manutenção de Bens Imóveis</t>
  </si>
  <si>
    <t xml:space="preserve">      7.2.1.3. Engenharia Clínica</t>
  </si>
  <si>
    <t>5.5</t>
  </si>
  <si>
    <t>7.2.1.4. Outros Reparos e Manutenção de Máquinas e Equipamentos</t>
  </si>
  <si>
    <t xml:space="preserve">      7.2.1.2. Equipamentos de Informática</t>
  </si>
  <si>
    <t>7.2.1.3. Engenharia Clínica</t>
  </si>
  <si>
    <t xml:space="preserve">      7.2.1.1. Equipamentos Médico-Hospitalar</t>
  </si>
  <si>
    <t>7.2.1.2. Equipamentos de Informática</t>
  </si>
  <si>
    <t xml:space="preserve">  7.2.1. Reparo e Manutenção de Máquinas e Equipamentos</t>
  </si>
  <si>
    <t>7.2.1.1. Equipamentos Médico-Hospitalar</t>
  </si>
  <si>
    <t>7.2 Manutenção (Pessoa Jurídica)</t>
  </si>
  <si>
    <t xml:space="preserve">  7.1.3. Reparo e Manutenção de Bens Imóveis</t>
  </si>
  <si>
    <t xml:space="preserve">  7.1.2. Reparo e Manutenção de Bens Móveis de Outras Naturezas</t>
  </si>
  <si>
    <t>4.5</t>
  </si>
  <si>
    <t>7.1.3. Reparo e Manutenção de Bens Imóveis</t>
  </si>
  <si>
    <t xml:space="preserve">      7.1.1.3. Outros Reparos e Manutenção de Equipamentos</t>
  </si>
  <si>
    <t>4.4</t>
  </si>
  <si>
    <t>7.1.2. Reparo e Manutenção de Bens Móveis de Outras Naturezas</t>
  </si>
  <si>
    <t xml:space="preserve">      7.1.1.2. Equipamentos de Informática</t>
  </si>
  <si>
    <t>4.3</t>
  </si>
  <si>
    <t>7.1.1.3. Outros Reparos e Manutenção de Equipamentos</t>
  </si>
  <si>
    <t xml:space="preserve">      7.1.1.1. Equipamentos Médico-Hospitalar</t>
  </si>
  <si>
    <t>7.1.1.2. Equipamentos de Informática</t>
  </si>
  <si>
    <t xml:space="preserve">  7.1.1. Reparo e Manutenção de Equipamentos</t>
  </si>
  <si>
    <t>7.1.1.1. Equipamentos Médico-Hospitalar</t>
  </si>
  <si>
    <t>7.1 Manutenção (Pessoa Física)</t>
  </si>
  <si>
    <t>7. Manutenção</t>
  </si>
  <si>
    <t>Informação retirada do RPA</t>
  </si>
  <si>
    <t xml:space="preserve">    6.3.2.3. Outros Serviços</t>
  </si>
  <si>
    <t xml:space="preserve">    6.3.2.2. Apoio Administrativo, Técnico e Operacional</t>
  </si>
  <si>
    <t>4.99</t>
  </si>
  <si>
    <t>6.3.2.3. Outros Serviços</t>
  </si>
  <si>
    <t xml:space="preserve">    6.3.2.1. Técnico Profissional (Nível Superior)</t>
  </si>
  <si>
    <t>4.7</t>
  </si>
  <si>
    <t>6.3.2.2. Tecnico Operacional (Nível Médio / Elementar)</t>
  </si>
  <si>
    <t xml:space="preserve">    6.3.2. Pessoa Física</t>
  </si>
  <si>
    <t>4.1</t>
  </si>
  <si>
    <t>6.3.2.1. Técnico Profissional (Nível Superior)</t>
  </si>
  <si>
    <t xml:space="preserve">        6.3.1.9. Outras Pessoas Jurídicas</t>
  </si>
  <si>
    <t xml:space="preserve">        6.3.1.8. Limpeza</t>
  </si>
  <si>
    <t>5.99</t>
  </si>
  <si>
    <t>6.3.1.9. Outras Pessoas Jurídicas</t>
  </si>
  <si>
    <t xml:space="preserve">        6.3.1.7. Dedetização</t>
  </si>
  <si>
    <t>5.23</t>
  </si>
  <si>
    <t>6.3.1.8. Limpeza</t>
  </si>
  <si>
    <t xml:space="preserve">        6.3.1.6. Serviços Técnicos Profissionais</t>
  </si>
  <si>
    <t>5.10</t>
  </si>
  <si>
    <t>6.3.1.7. Dedetização</t>
  </si>
  <si>
    <t xml:space="preserve">        6.3.1.5. Consultorias e Treinamentos</t>
  </si>
  <si>
    <t>5.2</t>
  </si>
  <si>
    <t>6.3.1.6. Serviços Técnicos Profissionais</t>
  </si>
  <si>
    <t xml:space="preserve">        6.3.1.4. Vigilância</t>
  </si>
  <si>
    <t>6.3.1.5. Consultorias e Treinamentos</t>
  </si>
  <si>
    <t xml:space="preserve">        6.3.1.3. Manutenção/Aluguel/Uso de Sistemas ou Softwares</t>
  </si>
  <si>
    <t>5.22</t>
  </si>
  <si>
    <t>6.3.1.4. Vigilância</t>
  </si>
  <si>
    <t xml:space="preserve">        6.3.1.2. Coleta de Lixo Hospitalar</t>
  </si>
  <si>
    <t>5.17</t>
  </si>
  <si>
    <t>6.3.1.3. Manutenção/Aluguel/Uso de Sistemas ou Softwares</t>
  </si>
  <si>
    <t xml:space="preserve">             6.3.1.1.3. Outros Serviços Domésticos</t>
  </si>
  <si>
    <t>6.3.1.2. Coleta de Lixo Hospitalar</t>
  </si>
  <si>
    <t xml:space="preserve">             6.3.1.1.2.  Serviços de Cozinha e Copeira</t>
  </si>
  <si>
    <t>5.15</t>
  </si>
  <si>
    <t>6.3.1.1.3. Outros Serviços Domésticos</t>
  </si>
  <si>
    <t xml:space="preserve">             6.3.1.1.1. Lavanderia</t>
  </si>
  <si>
    <t>6.3.1.1.2.Serviços de Cozinha e Copeira</t>
  </si>
  <si>
    <t xml:space="preserve">        6.3.1.1. Serviços Domésticos</t>
  </si>
  <si>
    <t>6.3.1.1.1. Lavanderia</t>
  </si>
  <si>
    <t xml:space="preserve">    6.3.1. Pessoa Jurídica</t>
  </si>
  <si>
    <t xml:space="preserve">  6.3. Administrativos</t>
  </si>
  <si>
    <t xml:space="preserve">    6.2.3. Cooperativas</t>
  </si>
  <si>
    <t xml:space="preserve">    6.2.2. Pessoa Física</t>
  </si>
  <si>
    <t>5.16</t>
  </si>
  <si>
    <t>6.2.3. Cooperativas</t>
  </si>
  <si>
    <t xml:space="preserve">    6.2.1. Pessoa Jurídica</t>
  </si>
  <si>
    <t>4.6</t>
  </si>
  <si>
    <t>6.2.2. Pessoa Física</t>
  </si>
  <si>
    <t xml:space="preserve">  6.2. Assistência Odontológica</t>
  </si>
  <si>
    <t>6.2.1. Pessoa Jurídica</t>
  </si>
  <si>
    <t xml:space="preserve">        6.1.3.2. Outros profissionais de saúde</t>
  </si>
  <si>
    <t xml:space="preserve">        6.1.3.1. Médicos</t>
  </si>
  <si>
    <t>6.1.3.2. Outros profissionais de saúde</t>
  </si>
  <si>
    <t xml:space="preserve">    6.1.3. Cooperativas</t>
  </si>
  <si>
    <t>6.1.3.1. Médicos</t>
  </si>
  <si>
    <t xml:space="preserve">        6.1.2.3. Farmacêutico</t>
  </si>
  <si>
    <t xml:space="preserve">        6.1.2.2. Outros profissionais de saúde</t>
  </si>
  <si>
    <t>6.1.2.3. Farmacêutico</t>
  </si>
  <si>
    <t xml:space="preserve">        6.1.2.1. Médicos</t>
  </si>
  <si>
    <t>6.1.2.2. Outros profissionais de saúde</t>
  </si>
  <si>
    <t xml:space="preserve">    6.1.2. Pessoa Física</t>
  </si>
  <si>
    <t>6.1.2.1. Médicos</t>
  </si>
  <si>
    <t xml:space="preserve">        6.1.1.6. Outras Pessoas Jurídicas</t>
  </si>
  <si>
    <t xml:space="preserve">        6.1.1.5. Locação de Ambulâncias</t>
  </si>
  <si>
    <t>6.1.1.6. Outras Pessoas Jurídicas</t>
  </si>
  <si>
    <t xml:space="preserve">        6.1.1.4. Alimentação/Dietas</t>
  </si>
  <si>
    <t>5.8</t>
  </si>
  <si>
    <t>6.1.1.5. Locação de Ambulâncias</t>
  </si>
  <si>
    <t xml:space="preserve">        6.1.1.3. Laboratório</t>
  </si>
  <si>
    <t>5.11</t>
  </si>
  <si>
    <t>6.1.1.4. Alimentação/Dietas</t>
  </si>
  <si>
    <t xml:space="preserve">        6.1.1.2. Outros profissionais de saúde</t>
  </si>
  <si>
    <t>6.1.1.3. Laboratório</t>
  </si>
  <si>
    <t xml:space="preserve">        6.1.1.1. Médicos</t>
  </si>
  <si>
    <t>6.1.1.2. Outros profissionais de saúde</t>
  </si>
  <si>
    <t xml:space="preserve">    6.1.1. Pessoa Jurídica</t>
  </si>
  <si>
    <t>6.1.1.1. Médicos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</si>
  <si>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</si>
  <si>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</si>
  <si>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</si>
  <si>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 xml:space="preserve">      5.7.1. Outras Despesas Gerais (Pessoa Física)</t>
  </si>
  <si>
    <t>5.7.2. Outras Despesas Gerais (Pessoa Juridica)</t>
  </si>
  <si>
    <t xml:space="preserve">  5.7. Outras Despesas Gerais</t>
  </si>
  <si>
    <t>5.7.1. Outras Despesas Gerais (Pessoa Física)</t>
  </si>
  <si>
    <t xml:space="preserve">  5.6. Serviços Judiciais e Cartoriais</t>
  </si>
  <si>
    <t xml:space="preserve">  5.5. Serviço Gráficos, de Encadernação e de Emolduração</t>
  </si>
  <si>
    <t>5.20</t>
  </si>
  <si>
    <t>5.6. Serviços Judiciais e Cartoriais</t>
  </si>
  <si>
    <t xml:space="preserve">      5.4.5. Locação de Veículos Automotores (Pessoa Jurídica) (Exceto Ambulância)</t>
  </si>
  <si>
    <t>5.19</t>
  </si>
  <si>
    <t>5.5. Serviço Gráficos, de Encadernação e de Emolduração</t>
  </si>
  <si>
    <t xml:space="preserve">      5.4.4. Locação de Equipamentos Médico-Hospitalares (Pessoa Jurídica)</t>
  </si>
  <si>
    <t>5.4.5. Locação de Veículos Automotores (Pessoa Jurídica) (Exceto Ambulância)</t>
  </si>
  <si>
    <t xml:space="preserve">      5.4.3. Locação de Máquinas e Equipamentos (Pessoa Jurídica)</t>
  </si>
  <si>
    <t>5.1</t>
  </si>
  <si>
    <t>5.4.4. Locação de Equipamentos Médico-Hospitalares (Pessoa Jurídica)</t>
  </si>
  <si>
    <t xml:space="preserve">      5.4.2. Locação de Imóvel (Pessoa Jurídica)</t>
  </si>
  <si>
    <t>5.3</t>
  </si>
  <si>
    <t>5.4.3. Locação de Máquinas e Equipamentos (Pessoa Jurídica)</t>
  </si>
  <si>
    <t xml:space="preserve">      5.4.1. Locação de Imóvel (Pessoa Física)</t>
  </si>
  <si>
    <t>5.26</t>
  </si>
  <si>
    <t>5.4.2. Locação de Imóvel (Pessoa Jurídica)</t>
  </si>
  <si>
    <t xml:space="preserve">  5.4. Alugueis/Locações</t>
  </si>
  <si>
    <t>4.2</t>
  </si>
  <si>
    <t>5.4.1. Locação de Imóvel (Pessoa Física)</t>
  </si>
  <si>
    <t xml:space="preserve">  5.3. Energia Elétrica</t>
  </si>
  <si>
    <t xml:space="preserve">  5.2. Água</t>
  </si>
  <si>
    <t>5.12</t>
  </si>
  <si>
    <t>5.3. Energia Elétrica</t>
  </si>
  <si>
    <t xml:space="preserve">      5.1.2. Telefonia Fixa/Internet</t>
  </si>
  <si>
    <t>5.13</t>
  </si>
  <si>
    <t>5.2. Água</t>
  </si>
  <si>
    <t xml:space="preserve">      5.1.1. Telefonia Móvel</t>
  </si>
  <si>
    <t>5.18</t>
  </si>
  <si>
    <t>5.1.2. Telefonia Fixa/Internet</t>
  </si>
  <si>
    <t xml:space="preserve">  5.1. Telefonia/Internet</t>
  </si>
  <si>
    <t>5.9</t>
  </si>
  <si>
    <t>5.1.1. Telefonia Móvel</t>
  </si>
  <si>
    <t>5. Gerais</t>
  </si>
  <si>
    <t>DESPESAS OPERACIONAIS (continuação)</t>
  </si>
  <si>
    <t xml:space="preserve"> </t>
  </si>
  <si>
    <t xml:space="preserve">    4.3.2. Tarifas</t>
  </si>
  <si>
    <t xml:space="preserve">    4.3.1. Taxa de Manutenção de Conta</t>
  </si>
  <si>
    <t>5.25</t>
  </si>
  <si>
    <t>4.3.2. Tarifas</t>
  </si>
  <si>
    <t xml:space="preserve">  4.3. Despesas Bancárias (Taxa de Manutenção/Tarifas)</t>
  </si>
  <si>
    <t>4.3.1. Taxa de Manutenção de Conta</t>
  </si>
  <si>
    <t xml:space="preserve">    4.2.2. Contribuições</t>
  </si>
  <si>
    <t xml:space="preserve">    4.2.1. Taxas</t>
  </si>
  <si>
    <t>4.2.2. Contribuições</t>
  </si>
  <si>
    <t xml:space="preserve">  4.2. Tributos (Taxas e Contribuições)</t>
  </si>
  <si>
    <t>4.2.1. Taxas</t>
  </si>
  <si>
    <t xml:space="preserve">  4.1. Seguros (Imóvel e veículos)</t>
  </si>
  <si>
    <t>4. Seguros/Tributos/Despesas Bancárias</t>
  </si>
  <si>
    <t>5.21</t>
  </si>
  <si>
    <t>4.1. Seguros (Imóvel e veículos)</t>
  </si>
  <si>
    <t>Informação retirada da memória de cálculo do estoque</t>
  </si>
  <si>
    <t xml:space="preserve">  3.8. Outras Despesas com Materiais Diversos</t>
  </si>
  <si>
    <t xml:space="preserve">  3.7. Tecidos, Fardamentos e EPI</t>
  </si>
  <si>
    <t>3.99</t>
  </si>
  <si>
    <t xml:space="preserve">3.8. Outras Despesas com Materiais Diversos </t>
  </si>
  <si>
    <t xml:space="preserve">             3.6.2.4. Outros Materiais de Manutenção de Bem Móvel</t>
  </si>
  <si>
    <t>3.8</t>
  </si>
  <si>
    <t xml:space="preserve">3.7. Tecidos, Fardamentos e EPI </t>
  </si>
  <si>
    <t xml:space="preserve">             3.6.2.3. Equipamento Médico-Hospitalar</t>
  </si>
  <si>
    <t xml:space="preserve">3.6.2.4. Outros materiais de Manutenção de Bem Móvel </t>
  </si>
  <si>
    <t xml:space="preserve">                  3.6.2.2.2. Outros Materiais de Manutenção de Veículos</t>
  </si>
  <si>
    <t>3.10</t>
  </si>
  <si>
    <t xml:space="preserve">3.6.2.3. Equipamento Médico-Hospitalar </t>
  </si>
  <si>
    <t xml:space="preserve">                  3.6.2.2.1. Lubrificantes Veiculares</t>
  </si>
  <si>
    <t xml:space="preserve">3.6.2.2.2. Outros Materiais de Manutenção de Veículos </t>
  </si>
  <si>
    <t xml:space="preserve">             3.6.2.2.  Manutenção de Veículos</t>
  </si>
  <si>
    <t>3.1</t>
  </si>
  <si>
    <t xml:space="preserve">3.6.2.2.1. Lubrificantes Veiculares </t>
  </si>
  <si>
    <t xml:space="preserve">             3.6.2.1. Suprimentos de Informática</t>
  </si>
  <si>
    <t xml:space="preserve">      3.6.2.  Manutenção de Bem Móvel</t>
  </si>
  <si>
    <t xml:space="preserve">3.6.2.1. Equipamentos de Informática </t>
  </si>
  <si>
    <r>
      <rPr>
        <sz val="12"/>
        <color rgb="FF333333"/>
        <rFont val="Calibri"/>
        <charset val="134"/>
      </rPr>
      <t xml:space="preserve">      3.6.1.</t>
    </r>
    <r>
      <rPr>
        <sz val="14"/>
        <color rgb="FF333333"/>
        <rFont val="Calibri"/>
        <charset val="134"/>
      </rPr>
      <t xml:space="preserve"> Manutenção de Bem</t>
    </r>
    <r>
      <rPr>
        <sz val="12"/>
        <color rgb="FF333333"/>
        <rFont val="Calibri"/>
        <charset val="134"/>
      </rPr>
      <t xml:space="preserve"> Imóvel</t>
    </r>
  </si>
  <si>
    <t xml:space="preserve">  3.6. Material de Manutenção</t>
  </si>
  <si>
    <t>3.9</t>
  </si>
  <si>
    <t xml:space="preserve">3.6.1. Manutenção de Bem Imóvel </t>
  </si>
  <si>
    <t xml:space="preserve">  3.5. GLP</t>
  </si>
  <si>
    <t xml:space="preserve">  3.4. Combustível</t>
  </si>
  <si>
    <t>3.2</t>
  </si>
  <si>
    <t xml:space="preserve">3.5. GLP </t>
  </si>
  <si>
    <t xml:space="preserve">  3.3. Material Expediente</t>
  </si>
  <si>
    <t xml:space="preserve">3.4. Combustível </t>
  </si>
  <si>
    <t xml:space="preserve">  3.2. Material/Gêneros Alimentícios</t>
  </si>
  <si>
    <t>3.6</t>
  </si>
  <si>
    <t xml:space="preserve">3.3. Material Expediente </t>
  </si>
  <si>
    <t xml:space="preserve">  3.1. Material de Higienização e Limpeza</t>
  </si>
  <si>
    <t>3.3</t>
  </si>
  <si>
    <t xml:space="preserve">3.2. Material/Gêneros Alimentícios </t>
  </si>
  <si>
    <t>3. Materiais/Consumos Diversos</t>
  </si>
  <si>
    <t>3.7</t>
  </si>
  <si>
    <t xml:space="preserve">3.1. Material de Higienização e Limpeza </t>
  </si>
  <si>
    <t xml:space="preserve">  2.8. Outras Despesas com Insumos Assistenciais</t>
  </si>
  <si>
    <t xml:space="preserve">  2.7. Material laboratorial</t>
  </si>
  <si>
    <t xml:space="preserve">2.8. Outras Despesas com Insumos Assistenciais </t>
  </si>
  <si>
    <t xml:space="preserve">  2.6. Material de uso odontológico</t>
  </si>
  <si>
    <t>3.11</t>
  </si>
  <si>
    <t xml:space="preserve">2.7. Material laboratorial </t>
  </si>
  <si>
    <t xml:space="preserve">  2.5. OPME (Orteses, Próteses e Materiais Especiais)</t>
  </si>
  <si>
    <t>3.5</t>
  </si>
  <si>
    <t xml:space="preserve">2.6. Material de uso odontológico </t>
  </si>
  <si>
    <t xml:space="preserve">  2.4. Gases Medicinais</t>
  </si>
  <si>
    <t>3.13</t>
  </si>
  <si>
    <t xml:space="preserve">2.5. OPME (Orteses, Próteses e Materiais Especiais) </t>
  </si>
  <si>
    <t xml:space="preserve">  2.3. Dietas Industrializadas</t>
  </si>
  <si>
    <t xml:space="preserve">2.4. Gases Medicinais </t>
  </si>
  <si>
    <t xml:space="preserve">  2.2. Medicamentos</t>
  </si>
  <si>
    <t xml:space="preserve">2.3. Dietas Industrializadas </t>
  </si>
  <si>
    <t xml:space="preserve">  2.1. Materiais Descartáveis/Materiais de Penso</t>
  </si>
  <si>
    <t>3.4</t>
  </si>
  <si>
    <t xml:space="preserve">2.2. Medicamentos </t>
  </si>
  <si>
    <t>2. Insumos Assistenciais</t>
  </si>
  <si>
    <t>3.12</t>
  </si>
  <si>
    <t xml:space="preserve">2.1. Materiais Descartáveis/Materiais de Penso 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</si>
  <si>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</si>
  <si>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</si>
  <si>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</si>
  <si>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</si>
  <si>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</si>
  <si>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</si>
  <si>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</si>
  <si>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</si>
  <si>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</si>
  <si>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</si>
  <si>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</si>
  <si>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</si>
  <si>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</si>
  <si>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</si>
  <si>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</si>
  <si>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</si>
  <si>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</si>
  <si>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</si>
  <si>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</si>
  <si>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</si>
  <si>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</si>
  <si>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</si>
  <si>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</si>
  <si>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</si>
  <si>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</si>
  <si>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</si>
  <si>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</si>
  <si>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</si>
  <si>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</si>
  <si>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</si>
  <si>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</si>
  <si>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</si>
  <si>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</si>
  <si>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</si>
  <si>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</si>
  <si>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</si>
  <si>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</si>
  <si>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</si>
  <si>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</si>
  <si>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</si>
  <si>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</si>
  <si>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</si>
  <si>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</si>
  <si>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</si>
  <si>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</si>
  <si>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</si>
  <si>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</si>
  <si>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</si>
  <si>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</si>
  <si>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</si>
  <si>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</si>
  <si>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</si>
  <si>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</si>
  <si>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</si>
  <si>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</si>
  <si>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</si>
  <si>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</si>
  <si>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</si>
  <si>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</si>
  <si>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</si>
  <si>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</si>
  <si>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</si>
  <si>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</si>
  <si>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LUCIANA VENANCIO SANTOS SOUZA</t>
  </si>
  <si>
    <t>HOSPITAL PROV. DO RECIFE 1 - UNID. AURORA</t>
  </si>
  <si>
    <t>NÃO</t>
  </si>
  <si>
    <t>ISENTO PIS:</t>
  </si>
  <si>
    <r>
      <rPr>
        <b/>
        <sz val="12"/>
        <color rgb="FF333333"/>
        <rFont val="Arial"/>
        <charset val="134"/>
      </rPr>
      <t xml:space="preserve">UNIDADE </t>
    </r>
    <r>
      <rPr>
        <b/>
        <sz val="10"/>
        <color rgb="FF333333"/>
        <rFont val="Arial"/>
        <charset val="134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</si>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</sst>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33">
    <font>
      <sz val="10"/>
      <color rgb="FF00000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theme="1"/>
      <name val="Arial"/>
      <charset val="134"/>
    </font>
    <font>
      <sz val="10"/>
      <color rgb="FFFF6600"/>
      <name val="Arial"/>
      <charset val="134"/>
    </font>
    <font>
      <b/>
      <sz val="12"/>
      <color rgb="FF333333"/>
      <name val="Calibri"/>
      <charset val="134"/>
    </font>
    <font>
      <b/>
      <sz val="10"/>
      <color rgb="FF333333"/>
      <name val="Calibri"/>
      <charset val="134"/>
    </font>
    <font>
      <sz val="10"/>
      <name val="Arial"/>
      <charset val="134"/>
    </font>
    <font>
      <sz val="12"/>
      <color rgb="FF333333"/>
      <name val="Calibri"/>
      <charset val="134"/>
    </font>
    <font>
      <b/>
      <sz val="9"/>
      <color theme="1"/>
      <name val="Calibri"/>
      <charset val="134"/>
    </font>
    <font>
      <sz val="14"/>
      <color rgb="FF333333"/>
      <name val="Calibri"/>
      <charset val="134"/>
    </font>
    <font>
      <b/>
      <sz val="14"/>
      <color rgb="FF333333"/>
      <name val="Calibri"/>
      <charset val="134"/>
    </font>
    <font>
      <b/>
      <sz val="16"/>
      <color rgb="FF333333"/>
      <name val="Calibri"/>
      <charset val="134"/>
    </font>
    <font>
      <sz val="11"/>
      <color rgb="FF333333"/>
      <name val="Calibri"/>
      <charset val="134"/>
    </font>
    <font>
      <sz val="10"/>
      <color rgb="FFFF0000"/>
      <name val="Arial"/>
      <charset val="134"/>
    </font>
    <font>
      <sz val="10"/>
      <name val="Arial"/>
      <family val="2"/>
    </font>
    <font>
      <sz val="14"/>
      <color rgb="FF333333"/>
      <name val="Calibri"/>
      <family val="2"/>
    </font>
    <font>
      <b/>
      <sz val="11"/>
      <color rgb="FFFF0000"/>
      <name val="Calibri"/>
      <charset val="134"/>
    </font>
    <font>
      <b/>
      <sz val="11"/>
      <color rgb="FF333333"/>
      <name val="Calibri"/>
      <charset val="134"/>
    </font>
    <font>
      <b/>
      <sz val="10"/>
      <color theme="1"/>
      <name val="Arial"/>
      <charset val="134"/>
    </font>
    <font>
      <b/>
      <sz val="18"/>
      <color rgb="FF333333"/>
      <name val="Calibri"/>
      <family val="2"/>
    </font>
    <font>
      <b/>
      <sz val="12"/>
      <color rgb="FFFF6600"/>
      <name val="Calibri"/>
      <charset val="134"/>
    </font>
    <font>
      <b/>
      <sz val="14"/>
      <color rgb="FF333333"/>
      <name val="Arial"/>
      <charset val="134"/>
    </font>
    <font>
      <b/>
      <sz val="12"/>
      <color rgb="FF333333"/>
      <name val="Arial"/>
      <charset val="134"/>
    </font>
    <font>
      <b/>
      <sz val="16"/>
      <color theme="1"/>
      <name val="Arial"/>
      <charset val="134"/>
    </font>
    <font>
      <b/>
      <sz val="10"/>
      <color rgb="FF333333"/>
      <name val="Arial"/>
      <charset val="134"/>
    </font>
    <font>
      <b/>
      <sz val="12"/>
      <color theme="1"/>
      <name val="Arial"/>
      <charset val="134"/>
    </font>
    <font>
      <b/>
      <sz val="12"/>
      <color rgb="FFFF0000"/>
      <name val="Calibri"/>
      <charset val="134"/>
    </font>
    <font>
      <b/>
      <sz val="12"/>
      <color rgb="FF333333"/>
      <name val="Calibri"/>
      <family val="2"/>
    </font>
    <font>
      <sz val="12"/>
      <color rgb="FFFF6600"/>
      <name val="Calibri"/>
      <charset val="134"/>
    </font>
    <font>
      <sz val="12"/>
      <color rgb="FF333333"/>
      <name val="Calibri"/>
      <family val="2"/>
    </font>
    <font>
      <b/>
      <sz val="13"/>
      <color rgb="FF333333"/>
      <name val="Calibri"/>
      <charset val="134"/>
    </font>
    <font>
      <b/>
      <sz val="14"/>
      <color theme="1"/>
      <name val="Arial"/>
      <family val="2"/>
    </font>
    <font>
      <b/>
      <i/>
      <sz val="14"/>
      <color rgb="FF333333"/>
      <name val="Calibri"/>
      <charset val="13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2" borderId="2" xfId="0" applyNumberFormat="1" applyFont="1" applyFill="1" applyBorder="1" applyAlignment="1">
      <alignment horizontal="center" vertical="top"/>
    </xf>
    <xf numFmtId="164" fontId="4" fillId="2" borderId="3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165" fontId="4" fillId="3" borderId="4" xfId="0" applyNumberFormat="1" applyFont="1" applyFill="1" applyBorder="1" applyAlignment="1">
      <alignment horizontal="left" vertical="center"/>
    </xf>
    <xf numFmtId="0" fontId="6" fillId="2" borderId="5" xfId="0" applyFont="1" applyFill="1" applyBorder="1"/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165" fontId="4" fillId="3" borderId="0" xfId="0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166" fontId="9" fillId="0" borderId="6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10" fillId="0" borderId="6" xfId="0" applyNumberFormat="1" applyFont="1" applyBorder="1" applyAlignment="1">
      <alignment horizontal="center" vertical="center"/>
    </xf>
    <xf numFmtId="10" fontId="10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0" fontId="10" fillId="0" borderId="6" xfId="0" applyNumberFormat="1" applyFont="1" applyBorder="1" applyAlignment="1" applyProtection="1">
      <alignment horizontal="center" vertical="center"/>
      <protection locked="0"/>
    </xf>
    <xf numFmtId="10" fontId="10" fillId="0" borderId="8" xfId="0" applyNumberFormat="1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6" fontId="9" fillId="0" borderId="6" xfId="0" applyNumberFormat="1" applyFont="1" applyBorder="1" applyAlignment="1" applyProtection="1">
      <alignment horizontal="center"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6" fontId="9" fillId="0" borderId="6" xfId="0" applyNumberFormat="1" applyFont="1" applyBorder="1" applyAlignment="1" applyProtection="1">
      <alignment horizontal="center" vertical="center"/>
    </xf>
    <xf numFmtId="166" fontId="9" fillId="0" borderId="8" xfId="0" applyNumberFormat="1" applyFont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164" fontId="12" fillId="2" borderId="5" xfId="0" applyNumberFormat="1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12" fillId="2" borderId="5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6" xfId="0" applyFont="1" applyBorder="1" applyProtection="1">
      <protection locked="0"/>
    </xf>
    <xf numFmtId="164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Protection="1">
      <protection locked="0"/>
    </xf>
    <xf numFmtId="164" fontId="15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4" fillId="2" borderId="1" xfId="0" applyFont="1" applyFill="1" applyBorder="1" applyAlignment="1">
      <alignment horizontal="left" vertical="center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0" fillId="4" borderId="6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2" fillId="2" borderId="9" xfId="0" applyFont="1" applyFill="1" applyBorder="1" applyAlignment="1">
      <alignment horizontal="center" vertical="center"/>
    </xf>
    <xf numFmtId="44" fontId="10" fillId="4" borderId="6" xfId="1" applyFont="1" applyFill="1" applyBorder="1" applyAlignment="1">
      <alignment horizontal="center" vertical="center"/>
    </xf>
    <xf numFmtId="44" fontId="10" fillId="4" borderId="8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6" fillId="0" borderId="6" xfId="0" applyFont="1" applyBorder="1"/>
    <xf numFmtId="0" fontId="6" fillId="0" borderId="7" xfId="0" applyFont="1" applyBorder="1"/>
    <xf numFmtId="0" fontId="12" fillId="0" borderId="8" xfId="0" applyFont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10" xfId="0" applyFont="1" applyFill="1" applyBorder="1"/>
    <xf numFmtId="0" fontId="16" fillId="3" borderId="9" xfId="0" applyFont="1" applyFill="1" applyBorder="1" applyAlignment="1">
      <alignment horizontal="left" vertical="center"/>
    </xf>
    <xf numFmtId="0" fontId="12" fillId="6" borderId="12" xfId="0" applyFont="1" applyFill="1" applyBorder="1" applyAlignment="1" applyProtection="1">
      <alignment vertical="center"/>
      <protection locked="0"/>
    </xf>
    <xf numFmtId="0" fontId="6" fillId="0" borderId="10" xfId="0" applyFont="1" applyBorder="1"/>
    <xf numFmtId="0" fontId="12" fillId="0" borderId="9" xfId="0" applyFont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165" fontId="21" fillId="0" borderId="8" xfId="0" applyNumberFormat="1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168" fontId="24" fillId="3" borderId="13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68" fontId="24" fillId="3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164" fontId="22" fillId="4" borderId="13" xfId="0" applyNumberFormat="1" applyFont="1" applyFill="1" applyBorder="1" applyAlignment="1">
      <alignment horizontal="center" vertical="center" wrapText="1"/>
    </xf>
    <xf numFmtId="164" fontId="22" fillId="4" borderId="14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165" fontId="25" fillId="2" borderId="9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2" fillId="0" borderId="0" xfId="0" applyNumberFormat="1" applyFont="1"/>
    <xf numFmtId="165" fontId="26" fillId="3" borderId="9" xfId="0" applyNumberFormat="1" applyFont="1" applyFill="1" applyBorder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5" fontId="4" fillId="4" borderId="6" xfId="0" applyNumberFormat="1" applyFont="1" applyFill="1" applyBorder="1" applyAlignment="1">
      <alignment horizontal="left" vertical="center"/>
    </xf>
    <xf numFmtId="165" fontId="4" fillId="4" borderId="7" xfId="0" applyNumberFormat="1" applyFont="1" applyFill="1" applyBorder="1" applyAlignment="1">
      <alignment horizontal="left" vertical="center"/>
    </xf>
    <xf numFmtId="165" fontId="4" fillId="4" borderId="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65" fontId="27" fillId="3" borderId="6" xfId="0" applyNumberFormat="1" applyFont="1" applyFill="1" applyBorder="1" applyAlignment="1">
      <alignment horizontal="left" vertical="center"/>
    </xf>
    <xf numFmtId="165" fontId="27" fillId="3" borderId="7" xfId="0" applyNumberFormat="1" applyFont="1" applyFill="1" applyBorder="1" applyAlignment="1">
      <alignment horizontal="left" vertical="center"/>
    </xf>
    <xf numFmtId="165" fontId="27" fillId="3" borderId="8" xfId="0" applyNumberFormat="1" applyFont="1" applyFill="1" applyBorder="1" applyAlignment="1">
      <alignment horizontal="left" vertical="center"/>
    </xf>
    <xf numFmtId="165" fontId="28" fillId="0" borderId="0" xfId="0" applyNumberFormat="1" applyFont="1" applyAlignment="1">
      <alignment vertical="center"/>
    </xf>
    <xf numFmtId="164" fontId="10" fillId="7" borderId="6" xfId="0" applyNumberFormat="1" applyFont="1" applyFill="1" applyBorder="1" applyAlignment="1">
      <alignment horizontal="center" vertical="center"/>
    </xf>
    <xf numFmtId="164" fontId="10" fillId="7" borderId="8" xfId="0" applyNumberFormat="1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horizontal="left" vertical="center"/>
    </xf>
    <xf numFmtId="165" fontId="4" fillId="7" borderId="7" xfId="0" applyNumberFormat="1" applyFont="1" applyFill="1" applyBorder="1" applyAlignment="1">
      <alignment horizontal="left" vertical="center"/>
    </xf>
    <xf numFmtId="165" fontId="4" fillId="7" borderId="8" xfId="0" applyNumberFormat="1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 applyProtection="1">
      <alignment horizontal="center" vertical="center"/>
      <protection locked="0"/>
    </xf>
    <xf numFmtId="164" fontId="4" fillId="4" borderId="8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170" fontId="28" fillId="0" borderId="0" xfId="0" applyNumberFormat="1" applyFont="1" applyAlignment="1">
      <alignment vertical="center"/>
    </xf>
    <xf numFmtId="165" fontId="4" fillId="4" borderId="6" xfId="0" applyNumberFormat="1" applyFont="1" applyFill="1" applyBorder="1" applyAlignment="1">
      <alignment horizontal="left" vertical="center"/>
    </xf>
    <xf numFmtId="165" fontId="4" fillId="4" borderId="7" xfId="0" applyNumberFormat="1" applyFont="1" applyFill="1" applyBorder="1" applyAlignment="1">
      <alignment horizontal="left" vertical="center"/>
    </xf>
    <xf numFmtId="165" fontId="4" fillId="4" borderId="8" xfId="0" applyNumberFormat="1" applyFont="1" applyFill="1" applyBorder="1" applyAlignment="1">
      <alignment horizontal="left" vertical="center"/>
    </xf>
    <xf numFmtId="165" fontId="29" fillId="3" borderId="6" xfId="0" applyNumberFormat="1" applyFont="1" applyFill="1" applyBorder="1" applyAlignment="1">
      <alignment horizontal="left" vertical="center"/>
    </xf>
    <xf numFmtId="165" fontId="29" fillId="3" borderId="7" xfId="0" applyNumberFormat="1" applyFont="1" applyFill="1" applyBorder="1" applyAlignment="1">
      <alignment horizontal="left" vertical="center"/>
    </xf>
    <xf numFmtId="165" fontId="29" fillId="3" borderId="8" xfId="0" applyNumberFormat="1" applyFont="1" applyFill="1" applyBorder="1" applyAlignment="1">
      <alignment horizontal="left" vertical="center"/>
    </xf>
    <xf numFmtId="0" fontId="12" fillId="0" borderId="0" xfId="0" applyFont="1"/>
    <xf numFmtId="164" fontId="28" fillId="0" borderId="0" xfId="0" applyNumberFormat="1" applyFont="1" applyAlignment="1">
      <alignment vertical="center"/>
    </xf>
    <xf numFmtId="169" fontId="28" fillId="0" borderId="0" xfId="0" applyNumberFormat="1" applyFont="1" applyAlignment="1">
      <alignment vertical="center"/>
    </xf>
    <xf numFmtId="165" fontId="21" fillId="0" borderId="8" xfId="0" applyNumberFormat="1" applyFont="1" applyBorder="1" applyAlignment="1">
      <alignment horizontal="left" vertical="center" wrapText="1"/>
    </xf>
    <xf numFmtId="165" fontId="21" fillId="0" borderId="6" xfId="0" applyNumberFormat="1" applyFont="1" applyBorder="1" applyAlignment="1">
      <alignment horizontal="center" vertical="center"/>
    </xf>
    <xf numFmtId="165" fontId="21" fillId="0" borderId="8" xfId="0" applyNumberFormat="1" applyFont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168" fontId="24" fillId="3" borderId="16" xfId="0" applyNumberFormat="1" applyFont="1" applyFill="1" applyBorder="1" applyAlignment="1">
      <alignment horizontal="center" vertical="center" wrapText="1"/>
    </xf>
    <xf numFmtId="165" fontId="25" fillId="2" borderId="3" xfId="0" applyNumberFormat="1" applyFont="1" applyFill="1" applyBorder="1" applyAlignment="1">
      <alignment vertical="center"/>
    </xf>
    <xf numFmtId="165" fontId="25" fillId="2" borderId="17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165" fontId="25" fillId="2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2" fillId="4" borderId="1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164" fontId="20" fillId="0" borderId="18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5" fontId="25" fillId="2" borderId="20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7" fillId="3" borderId="6" xfId="0" applyNumberFormat="1" applyFont="1" applyFill="1" applyBorder="1" applyAlignment="1">
      <alignment horizontal="left" vertical="center"/>
    </xf>
    <xf numFmtId="165" fontId="7" fillId="3" borderId="7" xfId="0" applyNumberFormat="1" applyFont="1" applyFill="1" applyBorder="1" applyAlignment="1">
      <alignment horizontal="left" vertical="center"/>
    </xf>
    <xf numFmtId="165" fontId="7" fillId="3" borderId="8" xfId="0" applyNumberFormat="1" applyFont="1" applyFill="1" applyBorder="1" applyAlignment="1">
      <alignment horizontal="left" vertical="center"/>
    </xf>
    <xf numFmtId="165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10" fontId="7" fillId="0" borderId="0" xfId="0" applyNumberFormat="1" applyFont="1" applyAlignment="1">
      <alignment vertical="center"/>
    </xf>
    <xf numFmtId="165" fontId="7" fillId="7" borderId="6" xfId="0" applyNumberFormat="1" applyFont="1" applyFill="1" applyBorder="1" applyAlignment="1">
      <alignment horizontal="left" vertical="center"/>
    </xf>
    <xf numFmtId="165" fontId="7" fillId="7" borderId="7" xfId="0" applyNumberFormat="1" applyFont="1" applyFill="1" applyBorder="1" applyAlignment="1">
      <alignment horizontal="left" vertical="center"/>
    </xf>
    <xf numFmtId="165" fontId="7" fillId="7" borderId="8" xfId="0" applyNumberFormat="1" applyFont="1" applyFill="1" applyBorder="1" applyAlignment="1">
      <alignment horizontal="left" vertical="center"/>
    </xf>
    <xf numFmtId="167" fontId="7" fillId="0" borderId="0" xfId="0" applyNumberFormat="1" applyFont="1" applyAlignment="1">
      <alignment vertical="center"/>
    </xf>
    <xf numFmtId="165" fontId="7" fillId="0" borderId="6" xfId="0" applyNumberFormat="1" applyFont="1" applyBorder="1" applyAlignment="1">
      <alignment horizontal="left" vertical="center"/>
    </xf>
    <xf numFmtId="165" fontId="7" fillId="0" borderId="7" xfId="0" applyNumberFormat="1" applyFont="1" applyBorder="1" applyAlignment="1">
      <alignment horizontal="left" vertical="center"/>
    </xf>
    <xf numFmtId="165" fontId="7" fillId="0" borderId="8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/>
    <xf numFmtId="164" fontId="9" fillId="8" borderId="6" xfId="0" applyNumberFormat="1" applyFont="1" applyFill="1" applyBorder="1" applyAlignment="1">
      <alignment horizontal="center" vertical="center"/>
    </xf>
    <xf numFmtId="164" fontId="9" fillId="8" borderId="8" xfId="0" applyNumberFormat="1" applyFont="1" applyFill="1" applyBorder="1" applyAlignment="1">
      <alignment horizontal="center" vertical="center"/>
    </xf>
    <xf numFmtId="165" fontId="7" fillId="8" borderId="6" xfId="0" applyNumberFormat="1" applyFont="1" applyFill="1" applyBorder="1" applyAlignment="1">
      <alignment horizontal="left" vertical="center"/>
    </xf>
    <xf numFmtId="165" fontId="7" fillId="8" borderId="7" xfId="0" applyNumberFormat="1" applyFont="1" applyFill="1" applyBorder="1" applyAlignment="1">
      <alignment horizontal="left" vertical="center"/>
    </xf>
    <xf numFmtId="165" fontId="7" fillId="8" borderId="8" xfId="0" applyNumberFormat="1" applyFont="1" applyFill="1" applyBorder="1" applyAlignment="1">
      <alignment horizontal="left" vertical="center"/>
    </xf>
    <xf numFmtId="164" fontId="10" fillId="9" borderId="6" xfId="0" applyNumberFormat="1" applyFont="1" applyFill="1" applyBorder="1" applyAlignment="1">
      <alignment horizontal="center" vertical="center"/>
    </xf>
    <xf numFmtId="164" fontId="10" fillId="9" borderId="8" xfId="0" applyNumberFormat="1" applyFont="1" applyFill="1" applyBorder="1" applyAlignment="1">
      <alignment horizontal="center" vertical="center"/>
    </xf>
    <xf numFmtId="165" fontId="4" fillId="9" borderId="6" xfId="0" applyNumberFormat="1" applyFont="1" applyFill="1" applyBorder="1" applyAlignment="1">
      <alignment horizontal="left" vertical="center"/>
    </xf>
    <xf numFmtId="165" fontId="4" fillId="9" borderId="7" xfId="0" applyNumberFormat="1" applyFont="1" applyFill="1" applyBorder="1" applyAlignment="1">
      <alignment horizontal="left" vertical="center"/>
    </xf>
    <xf numFmtId="165" fontId="4" fillId="9" borderId="8" xfId="0" applyNumberFormat="1" applyFont="1" applyFill="1" applyBorder="1" applyAlignment="1">
      <alignment horizontal="left" vertical="center"/>
    </xf>
    <xf numFmtId="164" fontId="10" fillId="10" borderId="6" xfId="0" applyNumberFormat="1" applyFont="1" applyFill="1" applyBorder="1" applyAlignment="1">
      <alignment horizontal="center" vertical="center"/>
    </xf>
    <xf numFmtId="164" fontId="10" fillId="10" borderId="8" xfId="0" applyNumberFormat="1" applyFont="1" applyFill="1" applyBorder="1" applyAlignment="1">
      <alignment horizontal="center" vertical="center"/>
    </xf>
    <xf numFmtId="165" fontId="4" fillId="10" borderId="6" xfId="0" applyNumberFormat="1" applyFont="1" applyFill="1" applyBorder="1" applyAlignment="1">
      <alignment horizontal="left" vertical="center"/>
    </xf>
    <xf numFmtId="165" fontId="4" fillId="10" borderId="7" xfId="0" applyNumberFormat="1" applyFont="1" applyFill="1" applyBorder="1" applyAlignment="1">
      <alignment horizontal="left" vertical="center"/>
    </xf>
    <xf numFmtId="165" fontId="4" fillId="10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7" fillId="0" borderId="1" xfId="0" applyNumberFormat="1" applyFont="1" applyBorder="1" applyAlignment="1">
      <alignment horizontal="left" vertical="center"/>
    </xf>
    <xf numFmtId="166" fontId="10" fillId="4" borderId="6" xfId="0" applyNumberFormat="1" applyFont="1" applyFill="1" applyBorder="1" applyAlignment="1">
      <alignment horizontal="center" vertical="center"/>
    </xf>
    <xf numFmtId="166" fontId="10" fillId="4" borderId="8" xfId="0" applyNumberFormat="1" applyFont="1" applyFill="1" applyBorder="1" applyAlignment="1">
      <alignment horizontal="center" vertical="center"/>
    </xf>
    <xf numFmtId="166" fontId="9" fillId="11" borderId="6" xfId="0" applyNumberFormat="1" applyFont="1" applyFill="1" applyBorder="1" applyAlignment="1">
      <alignment horizontal="center" vertical="center"/>
    </xf>
    <xf numFmtId="166" fontId="9" fillId="11" borderId="8" xfId="0" applyNumberFormat="1" applyFont="1" applyFill="1" applyBorder="1" applyAlignment="1">
      <alignment horizontal="center" vertical="center"/>
    </xf>
    <xf numFmtId="165" fontId="4" fillId="12" borderId="6" xfId="0" applyNumberFormat="1" applyFont="1" applyFill="1" applyBorder="1" applyAlignment="1">
      <alignment horizontal="left" vertical="center"/>
    </xf>
    <xf numFmtId="165" fontId="4" fillId="12" borderId="7" xfId="0" applyNumberFormat="1" applyFont="1" applyFill="1" applyBorder="1" applyAlignment="1">
      <alignment horizontal="left" vertical="center"/>
    </xf>
    <xf numFmtId="165" fontId="4" fillId="12" borderId="8" xfId="0" applyNumberFormat="1" applyFont="1" applyFill="1" applyBorder="1" applyAlignment="1">
      <alignment horizontal="left" vertical="center"/>
    </xf>
    <xf numFmtId="165" fontId="27" fillId="0" borderId="6" xfId="0" applyNumberFormat="1" applyFont="1" applyBorder="1" applyAlignment="1">
      <alignment horizontal="left" vertical="center"/>
    </xf>
    <xf numFmtId="165" fontId="27" fillId="0" borderId="7" xfId="0" applyNumberFormat="1" applyFont="1" applyBorder="1" applyAlignment="1">
      <alignment horizontal="left" vertical="center"/>
    </xf>
    <xf numFmtId="165" fontId="27" fillId="0" borderId="8" xfId="0" applyNumberFormat="1" applyFont="1" applyBorder="1" applyAlignment="1">
      <alignment horizontal="left" vertical="center"/>
    </xf>
    <xf numFmtId="171" fontId="10" fillId="4" borderId="12" xfId="0" applyNumberFormat="1" applyFont="1" applyFill="1" applyBorder="1" applyAlignment="1">
      <alignment horizontal="center" vertical="center"/>
    </xf>
    <xf numFmtId="164" fontId="30" fillId="4" borderId="12" xfId="0" applyNumberFormat="1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164" fontId="30" fillId="4" borderId="7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164" fontId="22" fillId="3" borderId="6" xfId="0" applyNumberFormat="1" applyFont="1" applyFill="1" applyBorder="1" applyAlignment="1">
      <alignment horizontal="center" vertical="center" wrapText="1"/>
    </xf>
    <xf numFmtId="164" fontId="22" fillId="3" borderId="8" xfId="0" applyNumberFormat="1" applyFont="1" applyFill="1" applyBorder="1" applyAlignment="1">
      <alignment horizontal="center" vertical="center" wrapText="1"/>
    </xf>
    <xf numFmtId="165" fontId="21" fillId="3" borderId="6" xfId="0" applyNumberFormat="1" applyFont="1" applyFill="1" applyBorder="1" applyAlignment="1">
      <alignment horizontal="center" vertical="center"/>
    </xf>
    <xf numFmtId="165" fontId="21" fillId="3" borderId="7" xfId="0" applyNumberFormat="1" applyFont="1" applyFill="1" applyBorder="1" applyAlignment="1">
      <alignment horizontal="center" vertical="center"/>
    </xf>
    <xf numFmtId="165" fontId="21" fillId="3" borderId="8" xfId="0" applyNumberFormat="1" applyFont="1" applyFill="1" applyBorder="1" applyAlignment="1">
      <alignment horizontal="center" vertical="center"/>
    </xf>
    <xf numFmtId="172" fontId="25" fillId="3" borderId="12" xfId="0" applyNumberFormat="1" applyFont="1" applyFill="1" applyBorder="1" applyAlignment="1">
      <alignment horizontal="center" vertical="center"/>
    </xf>
    <xf numFmtId="164" fontId="22" fillId="3" borderId="13" xfId="0" applyNumberFormat="1" applyFont="1" applyFill="1" applyBorder="1" applyAlignment="1">
      <alignment horizontal="center" vertical="center" wrapText="1"/>
    </xf>
    <xf numFmtId="165" fontId="31" fillId="0" borderId="12" xfId="0" applyNumberFormat="1" applyFont="1" applyBorder="1" applyAlignment="1" applyProtection="1">
      <alignment horizontal="left" vertical="center"/>
      <protection locked="0"/>
    </xf>
    <xf numFmtId="165" fontId="22" fillId="3" borderId="6" xfId="0" applyNumberFormat="1" applyFont="1" applyFill="1" applyBorder="1" applyAlignment="1" applyProtection="1">
      <alignment horizontal="center" vertical="center"/>
      <protection locked="0"/>
    </xf>
    <xf numFmtId="165" fontId="22" fillId="3" borderId="8" xfId="0" applyNumberFormat="1" applyFont="1" applyFill="1" applyBorder="1" applyAlignment="1" applyProtection="1">
      <alignment horizontal="center" vertical="center"/>
      <protection locked="0"/>
    </xf>
    <xf numFmtId="164" fontId="32" fillId="9" borderId="6" xfId="0" applyNumberFormat="1" applyFont="1" applyFill="1" applyBorder="1" applyAlignment="1" applyProtection="1">
      <alignment horizontal="center" vertical="center"/>
      <protection locked="0"/>
    </xf>
    <xf numFmtId="164" fontId="22" fillId="4" borderId="12" xfId="0" applyNumberFormat="1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" fontId="23" fillId="2" borderId="13" xfId="0" applyNumberFormat="1" applyFont="1" applyFill="1" applyBorder="1" applyAlignment="1" applyProtection="1">
      <alignment horizontal="center" vertical="center"/>
      <protection locked="0"/>
    </xf>
    <xf numFmtId="168" fontId="22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0" xfId="0" applyNumberFormat="1" applyFont="1" applyFill="1" applyAlignment="1">
      <alignment vertical="center"/>
    </xf>
    <xf numFmtId="1" fontId="23" fillId="2" borderId="14" xfId="0" applyNumberFormat="1" applyFont="1" applyFill="1" applyBorder="1" applyAlignment="1" applyProtection="1">
      <alignment horizontal="center" vertical="center"/>
      <protection locked="0"/>
    </xf>
    <xf numFmtId="168" fontId="2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/>
    <xf numFmtId="164" fontId="20" fillId="0" borderId="6" xfId="0" applyNumberFormat="1" applyFon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23812</xdr:rowOff>
    </xdr:from>
    <xdr:ext cx="1131094" cy="990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3812"/>
          <a:ext cx="1131094" cy="9906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9656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9656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5965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5965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ANO%202022/MAIO/GCM/13.2%20PCF%20PCR%2005.2022%20Vers&#227;o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9.1 EQUIPAMENTOS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9.2 MÓVEIS E UTENSÍLIOS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9.3 OBRAS E CONSTRUÇÕES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9.4 VEÍCULOS</v>
          </cell>
        </row>
        <row r="113">
          <cell r="B113" t="str">
            <v>10.4.2.1. Taxas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10.4.3.2. Tarifas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10.5.1.1. Telefonia Móvel</v>
          </cell>
          <cell r="D117">
            <v>45078</v>
          </cell>
          <cell r="AL117" t="str">
            <v>11.2.2. Medicamentos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10.5.2. Água</v>
          </cell>
          <cell r="D119">
            <v>45139</v>
          </cell>
          <cell r="AL119" t="str">
            <v>11.2.4. Gases Medicinais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11.2.8. Outras Despesas com Insumos Assistenciais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11.3.1. Material de Higienização e Limpeza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11.3.2. Material/Gêneros Alimentícios</v>
          </cell>
        </row>
        <row r="126">
          <cell r="B126" t="str">
            <v>11.5.5. Serviço Gráficos, de Encadernação e de Emolduração</v>
          </cell>
          <cell r="D126">
            <v>45352</v>
          </cell>
          <cell r="T126">
            <v>44462</v>
          </cell>
          <cell r="AL126" t="str">
            <v>11.3.3. Material Expediente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11.3.4. Combustível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11.3.5. GLP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11.3.6.1. Manurtenção de Bem Imóvel</v>
          </cell>
        </row>
        <row r="130">
          <cell r="B130" t="str">
            <v>10.6.1.1.1. Médicos</v>
          </cell>
          <cell r="D130">
            <v>45474</v>
          </cell>
          <cell r="AL130" t="str">
            <v>11.3.6.2.1. Equipamentos de Informática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11.3.6.2.2.1. Lubrificantes Veiculares</v>
          </cell>
        </row>
        <row r="132">
          <cell r="B132" t="str">
            <v>10.6.1.1.3. Laboratório</v>
          </cell>
          <cell r="D132">
            <v>45536</v>
          </cell>
          <cell r="AL132" t="str">
            <v>11.3.6.2.2.2. Outros Materiais de Manutenção de Veículos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11.3.6.2.3. Equipamento Médico-Hospitalar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10.6.1.2.1. Médicos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10.6.1.2.3. Farmacêutico</v>
          </cell>
          <cell r="D138">
            <v>45717</v>
          </cell>
          <cell r="AL138" t="str">
            <v>11.4.2.1. Taxas</v>
          </cell>
        </row>
        <row r="139">
          <cell r="B139" t="str">
            <v>10.6.1.3.1. Médicos</v>
          </cell>
          <cell r="D139">
            <v>45748</v>
          </cell>
          <cell r="AL139" t="str">
            <v>11.4.2.2. Contribuições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10.6.2.1. Pessoa Jurídica</v>
          </cell>
          <cell r="D141">
            <v>45809</v>
          </cell>
          <cell r="AL141" t="str">
            <v>11.4.3.2. Tarifas</v>
          </cell>
        </row>
        <row r="142">
          <cell r="B142" t="str">
            <v>10.6.2.2. Pessoa Física</v>
          </cell>
          <cell r="D142">
            <v>45839</v>
          </cell>
          <cell r="AL142" t="str">
            <v>11.5.1.1. Telefonia Móvel</v>
          </cell>
        </row>
        <row r="143">
          <cell r="B143" t="str">
            <v>10.6.2.3. Cooperativas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10.6.3.1.1.1. Lavanderia</v>
          </cell>
          <cell r="D144">
            <v>45901</v>
          </cell>
          <cell r="AL144" t="str">
            <v>11.5.2. Água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11.5.3. Energia Elétrica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10.6.3.1.3. Manutenção/Aluguel/Uso de Sistemas ou Softwares</v>
          </cell>
          <cell r="AL148" t="str">
            <v>11.5.4.3. Locação de Equipamentos Médico-Hospitalares (Pessoa Jurídica)</v>
          </cell>
        </row>
        <row r="149">
          <cell r="B149" t="str">
            <v>10.6.3.1.4. Vigilância</v>
          </cell>
          <cell r="AL149" t="str">
            <v>11.5.4.4. Locação de Veículos Automotores (Pessoa Jurídica) (Exceto Ambulância)</v>
          </cell>
        </row>
        <row r="150">
          <cell r="B150" t="str">
            <v>10.6.3.1.5. Consultorias e Treinamentos</v>
          </cell>
          <cell r="AL150" t="str">
            <v>11.5.5. Serviço Gráficos, de Encadernação e de Emolduração</v>
          </cell>
        </row>
        <row r="151">
          <cell r="B151" t="str">
            <v>10.6.3.1.6. Serviços Técnicos Profissionais</v>
          </cell>
          <cell r="AL151" t="str">
            <v>11.5.6. Serviços Judiciais e Cartoriais</v>
          </cell>
        </row>
        <row r="152">
          <cell r="B152" t="str">
            <v>10.6.3.1.7. Dedetização</v>
          </cell>
          <cell r="AL152" t="str">
            <v>11.5.7.1. Outras Despesas Gerais (Pessoa Física)</v>
          </cell>
        </row>
        <row r="153">
          <cell r="B153" t="str">
            <v>10.6.3.1.8. Limpeza</v>
          </cell>
          <cell r="AL153" t="str">
            <v>11.5.7.2. Outras Despesas Gerais (Pessoa Juridica)</v>
          </cell>
        </row>
        <row r="154">
          <cell r="B154" t="str">
            <v>10.6.3.1.9. Outras Pessoas Jurídicas</v>
          </cell>
          <cell r="AL154" t="str">
            <v>11.6.1.1.1. Médicos</v>
          </cell>
        </row>
        <row r="155">
          <cell r="B155" t="str">
            <v>10.6.3.2.1. Técnico Profissional (Nível Superior)</v>
          </cell>
          <cell r="AL155" t="str">
            <v>11.6.1.1.2. Outros profissionais de saúde</v>
          </cell>
        </row>
        <row r="156">
          <cell r="B156" t="str">
            <v>10.6.3.2.2. Apoio Administrativo, Técnico e Operacional</v>
          </cell>
          <cell r="AL156" t="str">
            <v>11.6.1.1.3. Laboratório</v>
          </cell>
        </row>
        <row r="157">
          <cell r="B157" t="str">
            <v>10.6.3.2.3. Outros Serviços</v>
          </cell>
          <cell r="AL157" t="str">
            <v>11.6.1.1.4. Alimentação/Dietas</v>
          </cell>
        </row>
        <row r="158">
          <cell r="B158" t="str">
            <v>10.7.1.1.1. Equipamentos Médico-Hospitalar</v>
          </cell>
          <cell r="AL158" t="str">
            <v>11.6.1.1.5. Locação de Ambulâncias</v>
          </cell>
        </row>
        <row r="159">
          <cell r="B159" t="str">
            <v>10.7.1.1.2. Equipamentos de Informática</v>
          </cell>
          <cell r="AL159" t="str">
            <v>11.6.1.1.6. Outras Pessoas Jurídicas</v>
          </cell>
        </row>
        <row r="160">
          <cell r="B160" t="str">
            <v>10.7.1.1.3. Outros</v>
          </cell>
          <cell r="AL160" t="str">
            <v>11.6.1.2.1. Médicos</v>
          </cell>
        </row>
        <row r="161">
          <cell r="B161" t="str">
            <v>10.7.1.2. Reparo e Manutenção de Bens Móveis de Outras Naturezas</v>
          </cell>
          <cell r="AL161" t="str">
            <v>11.6.1.2.2. Outros profissionais de saúde</v>
          </cell>
        </row>
        <row r="162">
          <cell r="B162" t="str">
            <v>10.7.1.3. Reparo e Manutenção de Bens Imóveis</v>
          </cell>
          <cell r="AL162" t="str">
            <v>11.6.1.2.3. Farmacêutico</v>
          </cell>
        </row>
        <row r="163">
          <cell r="B163" t="str">
            <v>10.7.2.1.1. Equipamentos Médico-Hospitalar</v>
          </cell>
          <cell r="AL163" t="str">
            <v>11.6.1.3.1. Médicos</v>
          </cell>
        </row>
        <row r="164">
          <cell r="B164" t="str">
            <v>10.7.2.1.2. Equipamentos de Informática</v>
          </cell>
          <cell r="AL164" t="str">
            <v>11.6.1.3.2. Outros profissionais de saúde</v>
          </cell>
        </row>
        <row r="165">
          <cell r="B165" t="str">
            <v>10.7.2.1.3. Engenharia Clínica</v>
          </cell>
          <cell r="AL165" t="str">
            <v>11.6.2.1. Pessoa Jurídica</v>
          </cell>
        </row>
        <row r="166">
          <cell r="B166" t="str">
            <v>10.7.2.1.4. Outros Reparos e Manutenção de Máquinas e Equipamentos</v>
          </cell>
          <cell r="AL166" t="str">
            <v>11.6.2.2. Pessoa Física</v>
          </cell>
        </row>
        <row r="167">
          <cell r="B167" t="str">
            <v>10.7.2.2. Reparo e Manutenção de Bens Imóveis</v>
          </cell>
          <cell r="AL167" t="str">
            <v>11.6.2.3. Cooperativas</v>
          </cell>
        </row>
        <row r="168">
          <cell r="B168" t="str">
            <v>10.7.2.3. Reparo e Manutenção de Veículos</v>
          </cell>
          <cell r="AL168" t="str">
            <v>11.6.3.1.1.1. Lavanderia</v>
          </cell>
        </row>
        <row r="169">
          <cell r="B169" t="str">
            <v>10.7.2.4. Reparo e Manutenção de Bens Móveis de Outras Naturezas</v>
          </cell>
          <cell r="AL169" t="str">
            <v>11.6.3.1.1.2.Serviços de Cozinha e Copeira</v>
          </cell>
        </row>
        <row r="170">
          <cell r="B170" t="str">
            <v>10.8.1. Equipamentos</v>
          </cell>
          <cell r="AL170" t="str">
            <v>11.6.3.1.1.3. Outros Serviços Domésticos</v>
          </cell>
        </row>
        <row r="171">
          <cell r="B171" t="str">
            <v>10.8.2. Móveis e Utensílios</v>
          </cell>
          <cell r="AL171" t="str">
            <v>11.6.3.1.2. Coleta de Lixo Hospitalar</v>
          </cell>
        </row>
        <row r="172">
          <cell r="B172" t="str">
            <v>10.8.3. Obras e Construções</v>
          </cell>
          <cell r="AL172" t="str">
            <v>11.6.3.1.3. Manutenção/Aluguel/Uso de Sistemas ou Softwares</v>
          </cell>
        </row>
        <row r="173">
          <cell r="B173" t="str">
            <v>10.8.4. Outras despesas Investimentos</v>
          </cell>
          <cell r="AL173" t="str">
            <v>11.6.3.1.4. Vigilância</v>
          </cell>
        </row>
        <row r="174">
          <cell r="B174" t="str">
            <v>10.8.5 OUTRAS DESPESAS COM INVESTIMENTOS</v>
          </cell>
          <cell r="AL174" t="str">
            <v>11.6.3.1.5. Consultorias e Treinamentos</v>
          </cell>
        </row>
        <row r="175">
          <cell r="B175" t="str">
            <v>10.9. Despesas com Ensino e Pesquisa</v>
          </cell>
          <cell r="AL175" t="str">
            <v>11.6.3.1.6. Serviços Técnicos Profissionais</v>
          </cell>
        </row>
        <row r="176">
          <cell r="AL176" t="str">
            <v>11.6.3.1.7. Dedetização</v>
          </cell>
        </row>
        <row r="177">
          <cell r="AL177" t="str">
            <v>11.6.3.1.8. Limpeza</v>
          </cell>
        </row>
        <row r="178">
          <cell r="AL178" t="str">
            <v>11.6.3.1.9. Outras Pessoas Jurídicas</v>
          </cell>
        </row>
        <row r="179">
          <cell r="AL179" t="str">
            <v>11.6.3.2.1. Técnico Profissional (Nível Superior)</v>
          </cell>
        </row>
        <row r="180">
          <cell r="AL180" t="str">
            <v>11.6.3.2.2. Tecnico Operacional (Nível Médio / Elementar)</v>
          </cell>
        </row>
        <row r="181">
          <cell r="AL181" t="str">
            <v>11.6.3.2.3. Outros Serviços</v>
          </cell>
        </row>
        <row r="182">
          <cell r="AL182" t="str">
            <v>11.7.1.1.1. Equipamentos Médico-Hospitalar</v>
          </cell>
        </row>
        <row r="183"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>
        <row r="20">
          <cell r="F20">
            <v>0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20798.93</v>
          </cell>
          <cell r="F12">
            <v>0</v>
          </cell>
          <cell r="G12">
            <v>250.58</v>
          </cell>
          <cell r="H12">
            <v>24400.829999999998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250.58</v>
          </cell>
        </row>
        <row r="97">
          <cell r="D97">
            <v>0</v>
          </cell>
        </row>
        <row r="98">
          <cell r="D98">
            <v>0</v>
          </cell>
        </row>
        <row r="101">
          <cell r="C101">
            <v>0</v>
          </cell>
        </row>
      </sheetData>
      <sheetData sheetId="6">
        <row r="16">
          <cell r="C16">
            <v>0</v>
          </cell>
        </row>
      </sheetData>
      <sheetData sheetId="7">
        <row r="6">
          <cell r="D6">
            <v>0</v>
          </cell>
          <cell r="F6" t="str">
            <v/>
          </cell>
        </row>
        <row r="35">
          <cell r="D35">
            <v>0</v>
          </cell>
        </row>
        <row r="75">
          <cell r="D75">
            <v>0</v>
          </cell>
        </row>
        <row r="87">
          <cell r="D87">
            <v>0</v>
          </cell>
        </row>
      </sheetData>
      <sheetData sheetId="8">
        <row r="1">
          <cell r="L1">
            <v>0</v>
          </cell>
        </row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892.03</v>
          </cell>
        </row>
        <row r="4">
          <cell r="Q4">
            <v>892.03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5.7.2. Outras Despesas Gerais (Pessoa Juridica)</v>
          </cell>
          <cell r="N12">
            <v>697.03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102">
          <cell r="Q102">
            <v>0</v>
          </cell>
        </row>
        <row r="113">
          <cell r="Q113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192195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697.03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0</v>
          </cell>
        </row>
        <row r="32">
          <cell r="S32">
            <v>0</v>
          </cell>
        </row>
      </sheetData>
      <sheetData sheetId="24"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topLeftCell="A16" zoomScale="80" zoomScaleNormal="80" workbookViewId="0">
      <selection activeCell="C24" sqref="C24:E24"/>
    </sheetView>
  </sheetViews>
  <sheetFormatPr defaultColWidth="2.5703125" defaultRowHeight="12.75"/>
  <cols>
    <col min="1" max="1" width="0.7109375" style="1" customWidth="1"/>
    <col min="2" max="2" width="2" style="1" hidden="1" customWidth="1"/>
    <col min="3" max="3" width="16.5703125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428</v>
      </c>
      <c r="E1" s="112"/>
      <c r="F1" s="289" t="s">
        <v>427</v>
      </c>
      <c r="G1" s="288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7"/>
      <c r="D2" s="198" t="s">
        <v>426</v>
      </c>
      <c r="E2" s="14"/>
      <c r="F2" s="151" t="s">
        <v>425</v>
      </c>
      <c r="G2" s="151" t="s">
        <v>424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7"/>
      <c r="D3" s="198" t="s">
        <v>423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111"/>
      <c r="D4" s="198" t="s">
        <v>422</v>
      </c>
      <c r="E4" s="14"/>
      <c r="F4" s="286">
        <v>44682</v>
      </c>
      <c r="G4" s="285">
        <v>6</v>
      </c>
      <c r="H4" s="5"/>
      <c r="I4" s="28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421</v>
      </c>
    </row>
    <row r="5" spans="1:54" ht="15.75">
      <c r="A5" s="4"/>
      <c r="B5" s="3"/>
      <c r="C5" s="111"/>
      <c r="D5" s="196" t="s">
        <v>420</v>
      </c>
      <c r="E5" s="284"/>
      <c r="F5" s="283"/>
      <c r="G5" s="282"/>
      <c r="H5" s="5"/>
      <c r="I5" s="28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419</v>
      </c>
    </row>
    <row r="6" spans="1:54" ht="18.75">
      <c r="A6" s="4"/>
      <c r="B6" s="3"/>
      <c r="C6" s="142" t="s">
        <v>418</v>
      </c>
      <c r="D6" s="192"/>
      <c r="E6" s="280" t="s">
        <v>91</v>
      </c>
      <c r="F6" s="279" t="s">
        <v>417</v>
      </c>
      <c r="G6" s="278" t="s">
        <v>416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OK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7" t="s">
        <v>415</v>
      </c>
      <c r="D7" s="276"/>
      <c r="E7" s="275" t="s">
        <v>414</v>
      </c>
      <c r="F7" s="274" t="s">
        <v>413</v>
      </c>
      <c r="G7" s="273" t="str">
        <f>IFERROR(VLOOKUP($C$7,'[1]DADOS (OCULTAR)'!$Q$3:$S$133,3,0),"")</f>
        <v>108949880008-00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72" t="str">
        <f>IFERROR(VLOOKUP($C$7,'[1]DADOS (OCULTAR)'!$Q$3:$S$120,2,0),"")</f>
        <v>Sociedade Pernambucana de Combate ao Cânce -HCP GESTÃO</v>
      </c>
      <c r="D8" s="271"/>
      <c r="E8" s="270"/>
      <c r="F8" s="269" t="s">
        <v>412</v>
      </c>
      <c r="G8" s="268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7" t="s">
        <v>9</v>
      </c>
      <c r="D9" s="266"/>
      <c r="E9" s="265"/>
      <c r="F9" s="264" t="s">
        <v>411</v>
      </c>
      <c r="G9" s="259">
        <f>IFERROR(VLOOKUP(C7,'[1]DADOS (OCULTAR)'!$Q$3:$T$133,4,0),"")</f>
        <v>43922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3"/>
      <c r="D10" s="262"/>
      <c r="E10" s="261"/>
      <c r="F10" s="260" t="s">
        <v>410</v>
      </c>
      <c r="G10" s="259" t="str">
        <f>IFERROR(VLOOKUP(C7,'[1]DADOS (OCULTAR)'!$Q$3:$U$120,5,0),"")</f>
        <v>4801.01.10.2020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409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8" t="s">
        <v>408</v>
      </c>
      <c r="D12" s="227"/>
      <c r="E12" s="226"/>
      <c r="F12" s="59">
        <v>0</v>
      </c>
      <c r="G12" s="58"/>
      <c r="H12" s="57" t="s">
        <v>405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8" t="s">
        <v>407</v>
      </c>
      <c r="D13" s="227"/>
      <c r="E13" s="226"/>
      <c r="F13" s="59">
        <v>0</v>
      </c>
      <c r="G13" s="58"/>
      <c r="H13" s="57" t="s">
        <v>405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8" t="s">
        <v>406</v>
      </c>
      <c r="D14" s="227"/>
      <c r="E14" s="226"/>
      <c r="F14" s="59">
        <v>0</v>
      </c>
      <c r="G14" s="58"/>
      <c r="H14" s="57" t="s">
        <v>405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8" t="s">
        <v>404</v>
      </c>
      <c r="D15" s="227"/>
      <c r="E15" s="226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8" t="s">
        <v>403</v>
      </c>
      <c r="D16" s="227"/>
      <c r="E16" s="226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8" t="s">
        <v>402</v>
      </c>
      <c r="D17" s="227"/>
      <c r="E17" s="226"/>
      <c r="F17" s="59">
        <f>IF(C6="Prestação_de_Contas_OSS",'[1]Mem. Cálc. Núcleo'!F13,0)</f>
        <v>0</v>
      </c>
      <c r="G17" s="58"/>
      <c r="H17" s="209" t="s">
        <v>401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8" t="s">
        <v>400</v>
      </c>
      <c r="D18" s="257"/>
      <c r="E18" s="256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399</v>
      </c>
      <c r="D19" s="162"/>
      <c r="E19" s="161"/>
      <c r="F19" s="92">
        <f>SUM(F12:G17)-F18</f>
        <v>0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8" t="s">
        <v>398</v>
      </c>
      <c r="D20" s="227"/>
      <c r="E20" s="226"/>
      <c r="F20" s="59">
        <v>454.22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8" t="s">
        <v>397</v>
      </c>
      <c r="D21" s="227"/>
      <c r="E21" s="226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8" t="s">
        <v>396</v>
      </c>
      <c r="D22" s="227"/>
      <c r="E22" s="226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8" t="s">
        <v>395</v>
      </c>
      <c r="D23" s="227"/>
      <c r="E23" s="226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8" t="s">
        <v>394</v>
      </c>
      <c r="D24" s="227"/>
      <c r="E24" s="226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8" t="s">
        <v>393</v>
      </c>
      <c r="D25" s="227"/>
      <c r="E25" s="226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8" t="s">
        <v>392</v>
      </c>
      <c r="D26" s="227"/>
      <c r="E26" s="226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5" t="s">
        <v>391</v>
      </c>
      <c r="D27" s="254"/>
      <c r="E27" s="253"/>
      <c r="F27" s="252">
        <f>SUM(F20:G26)</f>
        <v>454.22</v>
      </c>
      <c r="G27" s="251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390</v>
      </c>
      <c r="D28" s="162"/>
      <c r="E28" s="161"/>
      <c r="F28" s="250">
        <f>F27+F19</f>
        <v>454.22</v>
      </c>
      <c r="G28" s="249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8"/>
      <c r="F29" s="247"/>
      <c r="G29" s="246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389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5" t="s">
        <v>388</v>
      </c>
      <c r="D31" s="244"/>
      <c r="E31" s="243"/>
      <c r="F31" s="242">
        <f>F32+SUM(F38:F41)+F55</f>
        <v>45450.34</v>
      </c>
      <c r="G31" s="241"/>
      <c r="H31" s="57"/>
      <c r="I31" s="225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30"/>
      <c r="B32" s="3"/>
      <c r="C32" s="240" t="s">
        <v>387</v>
      </c>
      <c r="D32" s="239"/>
      <c r="E32" s="238"/>
      <c r="F32" s="237">
        <f>F33+F36+F37</f>
        <v>0</v>
      </c>
      <c r="G32" s="236"/>
      <c r="H32" s="57"/>
      <c r="I32" s="225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5" t="s">
        <v>386</v>
      </c>
      <c r="D33" s="234"/>
      <c r="E33" s="233"/>
      <c r="F33" s="232">
        <f>F34+F35</f>
        <v>0</v>
      </c>
      <c r="G33" s="231"/>
      <c r="H33" s="57"/>
      <c r="I33" s="225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30" t="s">
        <v>385</v>
      </c>
      <c r="B34" s="3" t="s">
        <v>378</v>
      </c>
      <c r="C34" s="228" t="s">
        <v>384</v>
      </c>
      <c r="D34" s="227"/>
      <c r="E34" s="226"/>
      <c r="F34" s="31">
        <f>'[1]TCE - ANEXO II - Preencher'!Y1</f>
        <v>0</v>
      </c>
      <c r="G34" s="30"/>
      <c r="H34" s="57" t="s">
        <v>376</v>
      </c>
      <c r="I34" s="225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30" t="s">
        <v>383</v>
      </c>
      <c r="B35" s="3" t="s">
        <v>378</v>
      </c>
      <c r="C35" s="228" t="s">
        <v>382</v>
      </c>
      <c r="D35" s="227"/>
      <c r="E35" s="226"/>
      <c r="F35" s="31">
        <f>'[1]TCE - ANEXO II - Preencher'!Y2</f>
        <v>0</v>
      </c>
      <c r="G35" s="30"/>
      <c r="H35" s="57" t="s">
        <v>376</v>
      </c>
      <c r="I35" s="225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30" t="s">
        <v>381</v>
      </c>
      <c r="B36" s="3" t="s">
        <v>378</v>
      </c>
      <c r="C36" s="228" t="s">
        <v>380</v>
      </c>
      <c r="D36" s="227"/>
      <c r="E36" s="226"/>
      <c r="F36" s="31">
        <f>'[1]TCE - ANEXO II - Preencher'!Y4</f>
        <v>0</v>
      </c>
      <c r="G36" s="30"/>
      <c r="H36" s="57" t="s">
        <v>376</v>
      </c>
      <c r="I36" s="225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30" t="s">
        <v>379</v>
      </c>
      <c r="B37" s="3" t="s">
        <v>378</v>
      </c>
      <c r="C37" s="228" t="s">
        <v>377</v>
      </c>
      <c r="D37" s="227"/>
      <c r="E37" s="226"/>
      <c r="F37" s="31">
        <f>'[1]TCE - ANEXO II - Preencher'!Y3</f>
        <v>0</v>
      </c>
      <c r="G37" s="30"/>
      <c r="H37" s="57" t="s">
        <v>376</v>
      </c>
      <c r="I37" s="225"/>
      <c r="J37" s="157"/>
      <c r="K37" s="157"/>
      <c r="L37" s="2"/>
      <c r="M37" s="22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356</v>
      </c>
      <c r="B38" s="3" t="s">
        <v>355</v>
      </c>
      <c r="C38" s="228" t="s">
        <v>375</v>
      </c>
      <c r="D38" s="227"/>
      <c r="E38" s="226"/>
      <c r="F38" s="31">
        <f>[1]MEM.CÁLC.FP.!$D$97</f>
        <v>0</v>
      </c>
      <c r="G38" s="30"/>
      <c r="H38" s="57" t="s">
        <v>351</v>
      </c>
      <c r="I38" s="225"/>
      <c r="J38" s="157"/>
      <c r="K38" s="157"/>
      <c r="L38" s="229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358</v>
      </c>
      <c r="B39" s="3" t="s">
        <v>355</v>
      </c>
      <c r="C39" s="228" t="s">
        <v>374</v>
      </c>
      <c r="D39" s="227"/>
      <c r="E39" s="226"/>
      <c r="F39" s="31">
        <f>IF(G6="SIM","",[1]MEM.CÁLC.FP.!$D$98)</f>
        <v>0</v>
      </c>
      <c r="G39" s="30"/>
      <c r="H39" s="57" t="s">
        <v>351</v>
      </c>
      <c r="I39" s="225"/>
      <c r="J39" s="157"/>
      <c r="K39" s="157"/>
      <c r="L39" s="229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373</v>
      </c>
      <c r="B40" s="2" t="s">
        <v>372</v>
      </c>
      <c r="C40" s="228" t="s">
        <v>371</v>
      </c>
      <c r="D40" s="227"/>
      <c r="E40" s="226"/>
      <c r="F40" s="31">
        <f>[1]MEM.CÁLC.FP.!$C$101</f>
        <v>0</v>
      </c>
      <c r="G40" s="30"/>
      <c r="H40" s="57" t="s">
        <v>351</v>
      </c>
      <c r="I40" s="225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370</v>
      </c>
      <c r="D41" s="162"/>
      <c r="E41" s="161"/>
      <c r="F41" s="92">
        <f>F42+F46+F50</f>
        <v>45450.34</v>
      </c>
      <c r="G41" s="91"/>
      <c r="H41" s="57"/>
      <c r="I41" s="225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4" t="s">
        <v>369</v>
      </c>
      <c r="D42" s="223"/>
      <c r="E42" s="222"/>
      <c r="F42" s="170">
        <f>SUM(F43:G45)</f>
        <v>0</v>
      </c>
      <c r="G42" s="169"/>
      <c r="H42" s="57"/>
      <c r="I42" s="221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216" t="s">
        <v>368</v>
      </c>
      <c r="D43" s="215"/>
      <c r="E43" s="214"/>
      <c r="F43" s="31">
        <f>SUM([1]MEM.CÁLC.FP.!D6:D7)</f>
        <v>0</v>
      </c>
      <c r="G43" s="30"/>
      <c r="H43" s="57" t="s">
        <v>351</v>
      </c>
      <c r="I43" s="221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356</v>
      </c>
      <c r="B44" s="3" t="s">
        <v>355</v>
      </c>
      <c r="C44" s="216" t="s">
        <v>367</v>
      </c>
      <c r="D44" s="215"/>
      <c r="E44" s="214"/>
      <c r="F44" s="31">
        <f>SUM([1]MEM.CÁLC.FP.!F6:F7)</f>
        <v>0</v>
      </c>
      <c r="G44" s="30"/>
      <c r="H44" s="57" t="s">
        <v>351</v>
      </c>
      <c r="I44" s="221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358</v>
      </c>
      <c r="B45" s="3" t="s">
        <v>355</v>
      </c>
      <c r="C45" s="216" t="s">
        <v>366</v>
      </c>
      <c r="D45" s="215"/>
      <c r="E45" s="214"/>
      <c r="F45" s="31">
        <f>IF(G6="SIM","",SUM([1]MEM.CÁLC.FP.!G6:G7))</f>
        <v>0</v>
      </c>
      <c r="G45" s="30"/>
      <c r="H45" s="57" t="s">
        <v>351</v>
      </c>
      <c r="I45" s="221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365</v>
      </c>
      <c r="D46" s="162"/>
      <c r="E46" s="161"/>
      <c r="F46" s="92">
        <f>SUM(F47:G49)</f>
        <v>0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216" t="s">
        <v>364</v>
      </c>
      <c r="D47" s="215"/>
      <c r="E47" s="214"/>
      <c r="F47" s="31">
        <f>SUM([1]MEM.CÁLC.FP.!D9:D10)</f>
        <v>0</v>
      </c>
      <c r="G47" s="30"/>
      <c r="H47" s="57" t="s">
        <v>351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356</v>
      </c>
      <c r="B48" s="3" t="s">
        <v>355</v>
      </c>
      <c r="C48" s="216" t="s">
        <v>363</v>
      </c>
      <c r="D48" s="215"/>
      <c r="E48" s="214"/>
      <c r="F48" s="31">
        <f>SUM([1]MEM.CÁLC.FP.!F9:F10)</f>
        <v>0</v>
      </c>
      <c r="G48" s="30"/>
      <c r="H48" s="57" t="s">
        <v>351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358</v>
      </c>
      <c r="B49" s="3" t="s">
        <v>355</v>
      </c>
      <c r="C49" s="216" t="s">
        <v>362</v>
      </c>
      <c r="D49" s="215"/>
      <c r="E49" s="214"/>
      <c r="F49" s="31">
        <f>IF(G6="SIM","",SUM([1]MEM.CÁLC.FP.!G9:G10))</f>
        <v>0</v>
      </c>
      <c r="G49" s="30"/>
      <c r="H49" s="57" t="s">
        <v>351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361</v>
      </c>
      <c r="D50" s="162"/>
      <c r="E50" s="161"/>
      <c r="F50" s="92">
        <f>SUM(F51:G54)</f>
        <v>45450.34</v>
      </c>
      <c r="G50" s="91"/>
      <c r="H50" s="57"/>
      <c r="I50" s="221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216" t="s">
        <v>360</v>
      </c>
      <c r="D51" s="215"/>
      <c r="E51" s="214"/>
      <c r="F51" s="31">
        <f>[1]MEM.CÁLC.FP.!D12+[1]MEM.CÁLC.FP.!D14-[1]MEM.CÁLC.FP.!D13-[1]MEM.CÁLC.FP.!D15</f>
        <v>20798.93</v>
      </c>
      <c r="G51" s="30"/>
      <c r="H51" s="57" t="s">
        <v>351</v>
      </c>
      <c r="I51" s="221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356</v>
      </c>
      <c r="B52" s="3" t="s">
        <v>355</v>
      </c>
      <c r="C52" s="216" t="s">
        <v>359</v>
      </c>
      <c r="D52" s="215"/>
      <c r="E52" s="214"/>
      <c r="F52" s="31">
        <f>SUM([1]MEM.CÁLC.FP.!F12:F15)</f>
        <v>0</v>
      </c>
      <c r="G52" s="30"/>
      <c r="H52" s="57" t="s">
        <v>351</v>
      </c>
      <c r="I52" s="221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358</v>
      </c>
      <c r="B53" s="3" t="s">
        <v>355</v>
      </c>
      <c r="C53" s="216" t="s">
        <v>357</v>
      </c>
      <c r="D53" s="215"/>
      <c r="E53" s="214"/>
      <c r="F53" s="31">
        <f>IF(G6="SIM","",SUM([1]MEM.CÁLC.FP.!G12:G15))</f>
        <v>250.58</v>
      </c>
      <c r="G53" s="30"/>
      <c r="H53" s="57" t="s">
        <v>351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356</v>
      </c>
      <c r="B54" s="3" t="s">
        <v>355</v>
      </c>
      <c r="C54" s="216" t="s">
        <v>354</v>
      </c>
      <c r="D54" s="215"/>
      <c r="E54" s="214"/>
      <c r="F54" s="31">
        <f>SUM([1]MEM.CÁLC.FP.!H12:H15)</f>
        <v>24400.829999999998</v>
      </c>
      <c r="G54" s="30"/>
      <c r="H54" s="57" t="s">
        <v>351</v>
      </c>
      <c r="I54" s="221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353</v>
      </c>
      <c r="D55" s="162"/>
      <c r="E55" s="161"/>
      <c r="F55" s="92">
        <f>F56</f>
        <v>0</v>
      </c>
      <c r="G55" s="91"/>
      <c r="H55" s="57"/>
      <c r="I55" s="221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216" t="s">
        <v>352</v>
      </c>
      <c r="D56" s="215"/>
      <c r="E56" s="214"/>
      <c r="F56" s="31">
        <f>[1]MEM.CÁLC.FP.!J17</f>
        <v>0</v>
      </c>
      <c r="G56" s="30"/>
      <c r="H56" s="57" t="s">
        <v>351</v>
      </c>
      <c r="I56" s="221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A57" s="4" t="s">
        <v>350</v>
      </c>
      <c r="B57" s="3" t="s">
        <v>349</v>
      </c>
      <c r="C57" s="163" t="s">
        <v>348</v>
      </c>
      <c r="D57" s="162"/>
      <c r="E57" s="161"/>
      <c r="F57" s="92">
        <f>SUM(F58:G65)</f>
        <v>0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347</v>
      </c>
      <c r="B58" s="3" t="s">
        <v>346</v>
      </c>
      <c r="C58" s="216" t="s">
        <v>345</v>
      </c>
      <c r="D58" s="215"/>
      <c r="E58" s="214"/>
      <c r="F58" s="59"/>
      <c r="G58" s="58"/>
      <c r="H58" s="57" t="s">
        <v>289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344</v>
      </c>
      <c r="B59" s="3" t="s">
        <v>324</v>
      </c>
      <c r="C59" s="216" t="s">
        <v>343</v>
      </c>
      <c r="D59" s="215"/>
      <c r="E59" s="214"/>
      <c r="F59" s="59"/>
      <c r="G59" s="58"/>
      <c r="H59" s="57" t="s">
        <v>289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342</v>
      </c>
      <c r="B60" s="3" t="s">
        <v>316</v>
      </c>
      <c r="C60" s="216" t="s">
        <v>341</v>
      </c>
      <c r="D60" s="215"/>
      <c r="E60" s="214"/>
      <c r="F60" s="59"/>
      <c r="G60" s="58"/>
      <c r="H60" s="57" t="s">
        <v>289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340</v>
      </c>
      <c r="B61" s="3" t="s">
        <v>339</v>
      </c>
      <c r="C61" s="216" t="s">
        <v>338</v>
      </c>
      <c r="D61" s="215"/>
      <c r="E61" s="214"/>
      <c r="F61" s="59"/>
      <c r="G61" s="58"/>
      <c r="H61" s="57" t="s">
        <v>289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337</v>
      </c>
      <c r="B62" s="3" t="s">
        <v>336</v>
      </c>
      <c r="C62" s="216" t="s">
        <v>335</v>
      </c>
      <c r="D62" s="215"/>
      <c r="E62" s="214"/>
      <c r="F62" s="59"/>
      <c r="G62" s="58"/>
      <c r="H62" s="57" t="s">
        <v>289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334</v>
      </c>
      <c r="B63" s="3" t="s">
        <v>333</v>
      </c>
      <c r="C63" s="216" t="s">
        <v>332</v>
      </c>
      <c r="D63" s="215"/>
      <c r="E63" s="214"/>
      <c r="F63" s="59"/>
      <c r="G63" s="58"/>
      <c r="H63" s="57" t="s">
        <v>289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331</v>
      </c>
      <c r="B64" s="3" t="s">
        <v>292</v>
      </c>
      <c r="C64" s="216" t="s">
        <v>330</v>
      </c>
      <c r="D64" s="215"/>
      <c r="E64" s="214"/>
      <c r="F64" s="59"/>
      <c r="G64" s="58"/>
      <c r="H64" s="57" t="s">
        <v>289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/>
      <c r="B65" s="3"/>
      <c r="C65" s="216" t="s">
        <v>329</v>
      </c>
      <c r="D65" s="215"/>
      <c r="E65" s="214"/>
      <c r="F65" s="59"/>
      <c r="G65" s="58"/>
      <c r="H65" s="57" t="s">
        <v>289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A66" s="4" t="s">
        <v>328</v>
      </c>
      <c r="B66" s="3" t="s">
        <v>327</v>
      </c>
      <c r="C66" s="163" t="s">
        <v>326</v>
      </c>
      <c r="D66" s="162"/>
      <c r="E66" s="161"/>
      <c r="F66" s="92">
        <f>SUM(F67:G71)+F72+F81+F82</f>
        <v>0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325</v>
      </c>
      <c r="B67" s="3" t="s">
        <v>324</v>
      </c>
      <c r="C67" s="216" t="s">
        <v>323</v>
      </c>
      <c r="D67" s="215"/>
      <c r="E67" s="214"/>
      <c r="F67" s="59"/>
      <c r="G67" s="58"/>
      <c r="H67" s="57" t="s">
        <v>289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322</v>
      </c>
      <c r="B68" s="3" t="s">
        <v>321</v>
      </c>
      <c r="C68" s="216" t="s">
        <v>320</v>
      </c>
      <c r="D68" s="215"/>
      <c r="E68" s="214"/>
      <c r="F68" s="59"/>
      <c r="G68" s="58"/>
      <c r="H68" s="57" t="s">
        <v>289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319</v>
      </c>
      <c r="B69" s="3" t="s">
        <v>305</v>
      </c>
      <c r="C69" s="216" t="s">
        <v>318</v>
      </c>
      <c r="D69" s="215"/>
      <c r="E69" s="214"/>
      <c r="F69" s="59"/>
      <c r="G69" s="58"/>
      <c r="H69" s="57" t="s">
        <v>289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317</v>
      </c>
      <c r="B70" s="3" t="s">
        <v>316</v>
      </c>
      <c r="C70" s="216" t="s">
        <v>315</v>
      </c>
      <c r="D70" s="215"/>
      <c r="E70" s="214"/>
      <c r="F70" s="59"/>
      <c r="G70" s="58"/>
      <c r="H70" s="57" t="s">
        <v>289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/>
      <c r="B71" s="3"/>
      <c r="C71" s="216" t="s">
        <v>314</v>
      </c>
      <c r="D71" s="215"/>
      <c r="E71" s="214"/>
      <c r="F71" s="59"/>
      <c r="G71" s="58"/>
      <c r="H71" s="57" t="s">
        <v>289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A72" s="4" t="s">
        <v>313</v>
      </c>
      <c r="B72" s="3" t="s">
        <v>312</v>
      </c>
      <c r="C72" s="163" t="s">
        <v>311</v>
      </c>
      <c r="D72" s="162"/>
      <c r="E72" s="161"/>
      <c r="F72" s="220">
        <f>F73+F74</f>
        <v>0</v>
      </c>
      <c r="G72" s="219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/>
      <c r="B73" s="3"/>
      <c r="C73" s="216" t="s">
        <v>310</v>
      </c>
      <c r="D73" s="215"/>
      <c r="E73" s="214"/>
      <c r="F73" s="59"/>
      <c r="G73" s="58"/>
      <c r="H73" s="57" t="s">
        <v>289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A74" s="4" t="s">
        <v>309</v>
      </c>
      <c r="B74" s="3" t="s">
        <v>300</v>
      </c>
      <c r="C74" s="163" t="s">
        <v>308</v>
      </c>
      <c r="D74" s="162"/>
      <c r="E74" s="161"/>
      <c r="F74" s="220">
        <f>F75+F76+F79+F80</f>
        <v>0</v>
      </c>
      <c r="G74" s="219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/>
      <c r="B75" s="3"/>
      <c r="C75" s="216" t="s">
        <v>307</v>
      </c>
      <c r="D75" s="215"/>
      <c r="E75" s="214"/>
      <c r="F75" s="59"/>
      <c r="G75" s="58"/>
      <c r="H75" s="57" t="s">
        <v>289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A76" s="4" t="s">
        <v>306</v>
      </c>
      <c r="B76" s="3" t="s">
        <v>305</v>
      </c>
      <c r="C76" s="163" t="s">
        <v>304</v>
      </c>
      <c r="D76" s="162"/>
      <c r="E76" s="161"/>
      <c r="F76" s="220">
        <f>SUM(F77:G78)</f>
        <v>0</v>
      </c>
      <c r="G76" s="219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303</v>
      </c>
      <c r="B77" s="3" t="s">
        <v>300</v>
      </c>
      <c r="C77" s="216" t="s">
        <v>302</v>
      </c>
      <c r="D77" s="215"/>
      <c r="E77" s="214"/>
      <c r="F77" s="59"/>
      <c r="G77" s="58"/>
      <c r="H77" s="57" t="s">
        <v>289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301</v>
      </c>
      <c r="B78" s="3" t="s">
        <v>300</v>
      </c>
      <c r="C78" s="216" t="s">
        <v>299</v>
      </c>
      <c r="D78" s="215"/>
      <c r="E78" s="214"/>
      <c r="F78" s="59"/>
      <c r="G78" s="58"/>
      <c r="H78" s="57" t="s">
        <v>289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298</v>
      </c>
      <c r="B79" s="3" t="s">
        <v>292</v>
      </c>
      <c r="C79" s="216" t="s">
        <v>297</v>
      </c>
      <c r="D79" s="215"/>
      <c r="E79" s="214"/>
      <c r="F79" s="59"/>
      <c r="G79" s="58"/>
      <c r="H79" s="57" t="s">
        <v>289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296</v>
      </c>
      <c r="B80" s="3" t="s">
        <v>295</v>
      </c>
      <c r="C80" s="216" t="s">
        <v>294</v>
      </c>
      <c r="D80" s="215"/>
      <c r="E80" s="214"/>
      <c r="F80" s="59"/>
      <c r="G80" s="58"/>
      <c r="H80" s="57" t="s">
        <v>289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293</v>
      </c>
      <c r="B81" s="3" t="s">
        <v>292</v>
      </c>
      <c r="C81" s="216" t="s">
        <v>291</v>
      </c>
      <c r="D81" s="215"/>
      <c r="E81" s="214"/>
      <c r="F81" s="59"/>
      <c r="G81" s="58"/>
      <c r="H81" s="57" t="s">
        <v>289</v>
      </c>
      <c r="I81" s="218"/>
      <c r="J81" s="217"/>
      <c r="K81" s="21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/>
      <c r="B82" s="3"/>
      <c r="C82" s="216" t="s">
        <v>290</v>
      </c>
      <c r="D82" s="215"/>
      <c r="E82" s="214"/>
      <c r="F82" s="59"/>
      <c r="G82" s="58"/>
      <c r="H82" s="57" t="s">
        <v>289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A83" s="184" t="s">
        <v>288</v>
      </c>
      <c r="B83" s="3" t="s">
        <v>287</v>
      </c>
      <c r="C83" s="163" t="s">
        <v>286</v>
      </c>
      <c r="D83" s="162"/>
      <c r="E83" s="161"/>
      <c r="F83" s="92">
        <f>F84+F85+F88</f>
        <v>195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4"/>
      <c r="B84" s="3"/>
      <c r="C84" s="216" t="s">
        <v>285</v>
      </c>
      <c r="D84" s="215"/>
      <c r="E84" s="214"/>
      <c r="F84" s="31">
        <f>SUMIF('[1]TCE - ANEXO IV - Preencher'!$D:$D,'CONTÁBIL- FINANCEIRA '!A83,'[1]TCE - ANEXO IV - Preencher'!$N:$N)</f>
        <v>0</v>
      </c>
      <c r="G84" s="30"/>
      <c r="H84" s="57" t="s">
        <v>108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A85" s="184" t="s">
        <v>284</v>
      </c>
      <c r="B85" s="3" t="s">
        <v>164</v>
      </c>
      <c r="C85" s="163" t="s">
        <v>283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282</v>
      </c>
      <c r="B86" s="3" t="s">
        <v>164</v>
      </c>
      <c r="C86" s="216" t="s">
        <v>281</v>
      </c>
      <c r="D86" s="215"/>
      <c r="E86" s="214"/>
      <c r="F86" s="31">
        <f>SUMIF('[1]TCE - ANEXO IV - Preencher'!$D:$D,'CONTÁBIL- FINANCEIRA '!A85,'[1]TCE - ANEXO IV - Preencher'!$N:$N)</f>
        <v>0</v>
      </c>
      <c r="G86" s="30"/>
      <c r="H86" s="57" t="s">
        <v>108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4"/>
      <c r="B87" s="3"/>
      <c r="C87" s="216" t="s">
        <v>280</v>
      </c>
      <c r="D87" s="215"/>
      <c r="E87" s="214"/>
      <c r="F87" s="31">
        <f>SUMIF('[1]TCE - ANEXO IV - Preencher'!$D:$D,'CONTÁBIL- FINANCEIRA '!A86,'[1]TCE - ANEXO IV - Preencher'!$N:$N)</f>
        <v>0</v>
      </c>
      <c r="G87" s="30"/>
      <c r="H87" s="57" t="s">
        <v>108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A88" s="184" t="s">
        <v>279</v>
      </c>
      <c r="B88" s="3" t="s">
        <v>276</v>
      </c>
      <c r="C88" s="163" t="s">
        <v>278</v>
      </c>
      <c r="D88" s="162"/>
      <c r="E88" s="161"/>
      <c r="F88" s="92">
        <f>F89+F90</f>
        <v>195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277</v>
      </c>
      <c r="B89" s="3" t="s">
        <v>276</v>
      </c>
      <c r="C89" s="216" t="s">
        <v>275</v>
      </c>
      <c r="D89" s="215"/>
      <c r="E89" s="214"/>
      <c r="F89" s="31">
        <f>SUMIF('[1]TCE - ANEXO IV - Preencher'!$D:$D,'CONTÁBIL- FINANCEIRA '!A88,'[1]TCE - ANEXO IV - Preencher'!$N:$N)</f>
        <v>195</v>
      </c>
      <c r="G89" s="30"/>
      <c r="H89" s="57" t="s">
        <v>108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4"/>
      <c r="B90" s="3"/>
      <c r="C90" s="216" t="s">
        <v>274</v>
      </c>
      <c r="D90" s="215"/>
      <c r="E90" s="214"/>
      <c r="F90" s="31">
        <f>SUMIF('[1]TCE - ANEXO IV - Preencher'!$D:$D,'CONTÁBIL- FINANCEIRA '!A89,'[1]TCE - ANEXO IV - Preencher'!$N:$N)</f>
        <v>0</v>
      </c>
      <c r="G90" s="30"/>
      <c r="H90" s="57" t="s">
        <v>108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94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273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44682</v>
      </c>
      <c r="G97" s="193">
        <f>IF(G4=0,"",G4)</f>
        <v>6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92</v>
      </c>
      <c r="D99" s="192"/>
      <c r="E99" s="140" t="s">
        <v>91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36">
      <c r="A100" s="4"/>
      <c r="B100" s="3"/>
      <c r="C100" s="189" t="str">
        <f>IF(C7=0,"",C7)</f>
        <v>HOSPITAL PROV. DO RECIFE 1 - UNID. AURORA</v>
      </c>
      <c r="D100" s="188"/>
      <c r="E100" s="187" t="str">
        <f>IF(E7=0,"",E7)</f>
        <v>LUCIANA VENANCIO SANTOS SOUZA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272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271</v>
      </c>
      <c r="D102" s="162"/>
      <c r="E102" s="161"/>
      <c r="F102" s="26">
        <f>F103+F106+F107+F108+F116+F114+F115</f>
        <v>697.03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A103" s="184" t="s">
        <v>270</v>
      </c>
      <c r="B103" s="3" t="s">
        <v>269</v>
      </c>
      <c r="C103" s="163" t="s">
        <v>268</v>
      </c>
      <c r="D103" s="162"/>
      <c r="E103" s="161"/>
      <c r="F103" s="26">
        <f>SUM(F104:G105)</f>
        <v>0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267</v>
      </c>
      <c r="B104" s="3" t="s">
        <v>266</v>
      </c>
      <c r="C104" s="183" t="s">
        <v>265</v>
      </c>
      <c r="D104" s="182"/>
      <c r="E104" s="181"/>
      <c r="F104" s="31">
        <f>SUMIF('[1]TCE - ANEXO IV - Preencher'!$D:$D,'CONTÁBIL- FINANCEIRA '!A103,'[1]TCE - ANEXO IV - Preencher'!$N:$N)</f>
        <v>0</v>
      </c>
      <c r="G104" s="30"/>
      <c r="H104" s="57" t="s">
        <v>108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264</v>
      </c>
      <c r="B105" s="3" t="s">
        <v>263</v>
      </c>
      <c r="C105" s="183" t="s">
        <v>262</v>
      </c>
      <c r="D105" s="182"/>
      <c r="E105" s="181"/>
      <c r="F105" s="31">
        <f>SUMIF('[1]TCE - ANEXO IV - Preencher'!$D:$D,'CONTÁBIL- FINANCEIRA '!A104,'[1]TCE - ANEXO IV - Preencher'!$N:$N)</f>
        <v>0</v>
      </c>
      <c r="G105" s="30"/>
      <c r="H105" s="57" t="s">
        <v>108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261</v>
      </c>
      <c r="B106" s="3" t="s">
        <v>260</v>
      </c>
      <c r="C106" s="183" t="s">
        <v>259</v>
      </c>
      <c r="D106" s="182"/>
      <c r="E106" s="181"/>
      <c r="F106" s="31">
        <f>SUMIF('[1]TCE - ANEXO IV - Preencher'!$D:$D,'CONTÁBIL- FINANCEIRA '!A105,'[1]TCE - ANEXO IV - Preencher'!$N:$N)</f>
        <v>0</v>
      </c>
      <c r="G106" s="30"/>
      <c r="H106" s="57" t="s">
        <v>108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4"/>
      <c r="B107" s="3"/>
      <c r="C107" s="183" t="s">
        <v>258</v>
      </c>
      <c r="D107" s="182"/>
      <c r="E107" s="181"/>
      <c r="F107" s="31">
        <f>SUMIF('[1]TCE - ANEXO IV - Preencher'!$D:$D,'CONTÁBIL- FINANCEIRA '!A106,'[1]TCE - ANEXO IV - Preencher'!$N:$N)</f>
        <v>0</v>
      </c>
      <c r="G107" s="30"/>
      <c r="H107" s="57" t="s">
        <v>108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A108" s="184" t="s">
        <v>257</v>
      </c>
      <c r="B108" s="3" t="s">
        <v>256</v>
      </c>
      <c r="C108" s="163" t="s">
        <v>255</v>
      </c>
      <c r="D108" s="162"/>
      <c r="E108" s="161"/>
      <c r="F108" s="26">
        <f>F109+F110+F111+F112+F113</f>
        <v>0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254</v>
      </c>
      <c r="B109" s="3" t="s">
        <v>253</v>
      </c>
      <c r="C109" s="183" t="s">
        <v>252</v>
      </c>
      <c r="D109" s="182"/>
      <c r="E109" s="181"/>
      <c r="F109" s="31">
        <f>SUMIF('[1]TCE - ANEXO IV - Preencher'!$D:$D,'CONTÁBIL- FINANCEIRA '!A108,'[1]TCE - ANEXO IV - Preencher'!$N:$N)</f>
        <v>0</v>
      </c>
      <c r="G109" s="30"/>
      <c r="H109" s="57" t="s">
        <v>108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251</v>
      </c>
      <c r="B110" s="3" t="s">
        <v>250</v>
      </c>
      <c r="C110" s="183" t="s">
        <v>249</v>
      </c>
      <c r="D110" s="182"/>
      <c r="E110" s="181"/>
      <c r="F110" s="31">
        <f>SUMIF('[1]TCE - ANEXO IV - Preencher'!$D:$D,'CONTÁBIL- FINANCEIRA '!A109,'[1]TCE - ANEXO IV - Preencher'!$N:$N)</f>
        <v>0</v>
      </c>
      <c r="G110" s="30"/>
      <c r="H110" s="57" t="s">
        <v>108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248</v>
      </c>
      <c r="B111" s="3" t="s">
        <v>247</v>
      </c>
      <c r="C111" s="183" t="s">
        <v>246</v>
      </c>
      <c r="D111" s="182"/>
      <c r="E111" s="181"/>
      <c r="F111" s="31">
        <f>SUMIF('[1]TCE - ANEXO IV - Preencher'!$D:$D,'CONTÁBIL- FINANCEIRA '!A110,'[1]TCE - ANEXO IV - Preencher'!$N:$N)</f>
        <v>0</v>
      </c>
      <c r="G111" s="30"/>
      <c r="H111" s="57" t="s">
        <v>108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245</v>
      </c>
      <c r="B112" s="3" t="s">
        <v>219</v>
      </c>
      <c r="C112" s="183" t="s">
        <v>244</v>
      </c>
      <c r="D112" s="182"/>
      <c r="E112" s="181"/>
      <c r="F112" s="31">
        <f>SUMIF('[1]TCE - ANEXO IV - Preencher'!$D:$D,'CONTÁBIL- FINANCEIRA '!A111,'[1]TCE - ANEXO IV - Preencher'!$N:$N)</f>
        <v>0</v>
      </c>
      <c r="G112" s="30"/>
      <c r="H112" s="57" t="s">
        <v>108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243</v>
      </c>
      <c r="B113" s="3" t="s">
        <v>242</v>
      </c>
      <c r="C113" s="183" t="s">
        <v>241</v>
      </c>
      <c r="D113" s="182"/>
      <c r="E113" s="181"/>
      <c r="F113" s="31">
        <f>SUMIF('[1]TCE - ANEXO IV - Preencher'!$D:$D,'CONTÁBIL- FINANCEIRA '!A112,'[1]TCE - ANEXO IV - Preencher'!$N:$N)</f>
        <v>0</v>
      </c>
      <c r="G113" s="30"/>
      <c r="H113" s="57" t="s">
        <v>108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240</v>
      </c>
      <c r="B114" s="3" t="s">
        <v>239</v>
      </c>
      <c r="C114" s="183" t="s">
        <v>238</v>
      </c>
      <c r="D114" s="182"/>
      <c r="E114" s="181"/>
      <c r="F114" s="31">
        <f>SUMIF('[1]TCE - ANEXO IV - Preencher'!$D:$D,'CONTÁBIL- FINANCEIRA '!A113,'[1]TCE - ANEXO IV - Preencher'!$N:$N)</f>
        <v>0</v>
      </c>
      <c r="G114" s="30"/>
      <c r="H114" s="57" t="s">
        <v>108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4"/>
      <c r="B115" s="3"/>
      <c r="C115" s="183" t="s">
        <v>237</v>
      </c>
      <c r="D115" s="182"/>
      <c r="E115" s="181"/>
      <c r="F115" s="31">
        <f>SUMIF('[1]TCE - ANEXO IV - Preencher'!$D:$D,'CONTÁBIL- FINANCEIRA '!A114,'[1]TCE - ANEXO IV - Preencher'!$N:$N)</f>
        <v>0</v>
      </c>
      <c r="G115" s="30"/>
      <c r="H115" s="57" t="s">
        <v>108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A116" s="4" t="s">
        <v>236</v>
      </c>
      <c r="B116" s="3" t="s">
        <v>154</v>
      </c>
      <c r="C116" s="163" t="s">
        <v>235</v>
      </c>
      <c r="D116" s="162"/>
      <c r="E116" s="161"/>
      <c r="F116" s="26">
        <f>F117+F118</f>
        <v>697.03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184" t="s">
        <v>234</v>
      </c>
      <c r="B117" s="3" t="s">
        <v>164</v>
      </c>
      <c r="C117" s="183" t="s">
        <v>233</v>
      </c>
      <c r="D117" s="182"/>
      <c r="E117" s="181"/>
      <c r="F117" s="31">
        <f>SUMIF('[1]TCE - ANEXO IV - Preencher'!$D:$D,'CONTÁBIL- FINANCEIRA '!A116,'[1]TCE - ANEXO IV - Preencher'!$N:$N)</f>
        <v>0</v>
      </c>
      <c r="G117" s="30"/>
      <c r="H117" s="57" t="s">
        <v>108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4"/>
      <c r="B118" s="3"/>
      <c r="C118" s="183" t="s">
        <v>232</v>
      </c>
      <c r="D118" s="182"/>
      <c r="E118" s="181"/>
      <c r="F118" s="31">
        <f>SUMIF('[1]TCE - ANEXO IV - Preencher'!$D:$D,'CONTÁBIL- FINANCEIRA '!A117,'[1]TCE - ANEXO IV - Preencher'!$N:$N)</f>
        <v>697.03</v>
      </c>
      <c r="G118" s="30"/>
      <c r="H118" s="57" t="s">
        <v>108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231</v>
      </c>
      <c r="D119" s="162"/>
      <c r="E119" s="161"/>
      <c r="F119" s="26">
        <f>F120+F135+F139</f>
        <v>0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230</v>
      </c>
      <c r="D120" s="162"/>
      <c r="E120" s="161"/>
      <c r="F120" s="26">
        <f>F121+F128+F132</f>
        <v>0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A121" s="184" t="s">
        <v>229</v>
      </c>
      <c r="B121" s="3" t="s">
        <v>196</v>
      </c>
      <c r="C121" s="163" t="s">
        <v>228</v>
      </c>
      <c r="D121" s="162"/>
      <c r="E121" s="161"/>
      <c r="F121" s="26">
        <f>SUM(F122:G127)</f>
        <v>0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227</v>
      </c>
      <c r="B122" s="3" t="s">
        <v>173</v>
      </c>
      <c r="C122" s="183" t="s">
        <v>226</v>
      </c>
      <c r="D122" s="182"/>
      <c r="E122" s="181"/>
      <c r="F122" s="31">
        <f>SUMIF('[1]TCE - ANEXO IV - Preencher'!$D:$D,'CONTÁBIL- FINANCEIRA '!A121,'[1]TCE - ANEXO IV - Preencher'!$N:$N)</f>
        <v>0</v>
      </c>
      <c r="G122" s="30"/>
      <c r="H122" s="57" t="s">
        <v>108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225</v>
      </c>
      <c r="B123" s="3" t="s">
        <v>196</v>
      </c>
      <c r="C123" s="183" t="s">
        <v>224</v>
      </c>
      <c r="D123" s="182"/>
      <c r="E123" s="181"/>
      <c r="F123" s="31">
        <f>SUMIF('[1]TCE - ANEXO IV - Preencher'!$D:$D,'CONTÁBIL- FINANCEIRA '!A122,'[1]TCE - ANEXO IV - Preencher'!$N:$N)</f>
        <v>0</v>
      </c>
      <c r="G123" s="30"/>
      <c r="H123" s="57" t="s">
        <v>108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223</v>
      </c>
      <c r="B124" s="3" t="s">
        <v>222</v>
      </c>
      <c r="C124" s="183" t="s">
        <v>221</v>
      </c>
      <c r="D124" s="182"/>
      <c r="E124" s="181"/>
      <c r="F124" s="31">
        <f>SUMIF('[1]TCE - ANEXO IV - Preencher'!$D:$D,'CONTÁBIL- FINANCEIRA '!A123,'[1]TCE - ANEXO IV - Preencher'!$N:$N)</f>
        <v>0</v>
      </c>
      <c r="G124" s="30"/>
      <c r="H124" s="57" t="s">
        <v>108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220</v>
      </c>
      <c r="B125" s="3" t="s">
        <v>219</v>
      </c>
      <c r="C125" s="183" t="s">
        <v>218</v>
      </c>
      <c r="D125" s="182"/>
      <c r="E125" s="181"/>
      <c r="F125" s="31">
        <f>SUMIF('[1]TCE - ANEXO IV - Preencher'!$D:$D,'CONTÁBIL- FINANCEIRA '!A124,'[1]TCE - ANEXO IV - Preencher'!$N:$N)</f>
        <v>0</v>
      </c>
      <c r="G125" s="30"/>
      <c r="H125" s="57" t="s">
        <v>108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217</v>
      </c>
      <c r="B126" s="3" t="s">
        <v>164</v>
      </c>
      <c r="C126" s="183" t="s">
        <v>216</v>
      </c>
      <c r="D126" s="182"/>
      <c r="E126" s="181"/>
      <c r="F126" s="31">
        <f>SUMIF('[1]TCE - ANEXO IV - Preencher'!$D:$D,'CONTÁBIL- FINANCEIRA '!A125,'[1]TCE - ANEXO IV - Preencher'!$N:$N)</f>
        <v>0</v>
      </c>
      <c r="G126" s="30"/>
      <c r="H126" s="57" t="s">
        <v>108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4"/>
      <c r="B127" s="3"/>
      <c r="C127" s="183" t="s">
        <v>215</v>
      </c>
      <c r="D127" s="182"/>
      <c r="E127" s="181"/>
      <c r="F127" s="31">
        <f>SUMIF('[1]TCE - ANEXO IV - Preencher'!$D:$D,'CONTÁBIL- FINANCEIRA '!A126,'[1]TCE - ANEXO IV - Preencher'!$N:$N)</f>
        <v>0</v>
      </c>
      <c r="G127" s="30"/>
      <c r="H127" s="57" t="s">
        <v>108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A128" s="184" t="s">
        <v>214</v>
      </c>
      <c r="B128" s="3" t="s">
        <v>199</v>
      </c>
      <c r="C128" s="163" t="s">
        <v>213</v>
      </c>
      <c r="D128" s="162"/>
      <c r="E128" s="161"/>
      <c r="F128" s="26">
        <f>SUM(F129:G131)</f>
        <v>0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4" t="s">
        <v>212</v>
      </c>
      <c r="B129" s="3" t="s">
        <v>160</v>
      </c>
      <c r="C129" s="183" t="s">
        <v>211</v>
      </c>
      <c r="D129" s="182"/>
      <c r="E129" s="181"/>
      <c r="F129" s="31">
        <f>IF('[1]RPA - Preencher'!K2='[1]TCE - ANEXO IV - Preencher'!Q58,'[1]RPA - Preencher'!K2,0)</f>
        <v>0</v>
      </c>
      <c r="G129" s="30"/>
      <c r="H129" s="57" t="s">
        <v>151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210</v>
      </c>
      <c r="B130" s="3" t="s">
        <v>199</v>
      </c>
      <c r="C130" s="183" t="s">
        <v>209</v>
      </c>
      <c r="D130" s="182"/>
      <c r="E130" s="181"/>
      <c r="F130" s="31">
        <f>IF('[1]RPA - Preencher'!K3='[1]TCE - ANEXO IV - Preencher'!Q59,'[1]RPA - Preencher'!K3,0)</f>
        <v>0</v>
      </c>
      <c r="G130" s="30"/>
      <c r="H130" s="57" t="s">
        <v>151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/>
      <c r="B131" s="3"/>
      <c r="C131" s="183" t="s">
        <v>208</v>
      </c>
      <c r="D131" s="182"/>
      <c r="E131" s="181"/>
      <c r="F131" s="31">
        <f>IF('[1]RPA - Preencher'!K4='[1]TCE - ANEXO IV - Preencher'!Q60,'[1]RPA - Preencher'!K4,0)</f>
        <v>0</v>
      </c>
      <c r="G131" s="30"/>
      <c r="H131" s="57" t="s">
        <v>151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A132" s="184" t="s">
        <v>207</v>
      </c>
      <c r="B132" s="3" t="s">
        <v>196</v>
      </c>
      <c r="C132" s="163" t="s">
        <v>206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205</v>
      </c>
      <c r="B133" s="3" t="s">
        <v>196</v>
      </c>
      <c r="C133" s="183" t="s">
        <v>204</v>
      </c>
      <c r="D133" s="182"/>
      <c r="E133" s="181"/>
      <c r="F133" s="31">
        <f>SUMIF('[1]TCE - ANEXO IV - Preencher'!$D:$D,'CONTÁBIL- FINANCEIRA '!A132,'[1]TCE - ANEXO IV - Preencher'!$N:$N)</f>
        <v>0</v>
      </c>
      <c r="G133" s="30"/>
      <c r="H133" s="57" t="s">
        <v>108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4"/>
      <c r="B134" s="3"/>
      <c r="C134" s="183" t="s">
        <v>203</v>
      </c>
      <c r="D134" s="182"/>
      <c r="E134" s="181"/>
      <c r="F134" s="31">
        <f>SUMIF('[1]TCE - ANEXO IV - Preencher'!$D:$D,'CONTÁBIL- FINANCEIRA '!A133,'[1]TCE - ANEXO IV - Preencher'!$N:$N)</f>
        <v>0</v>
      </c>
      <c r="G134" s="30"/>
      <c r="H134" s="57" t="s">
        <v>108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A135" s="184" t="s">
        <v>202</v>
      </c>
      <c r="B135" s="3" t="s">
        <v>196</v>
      </c>
      <c r="C135" s="163" t="s">
        <v>201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4" t="s">
        <v>200</v>
      </c>
      <c r="B136" s="3" t="s">
        <v>199</v>
      </c>
      <c r="C136" s="183" t="s">
        <v>198</v>
      </c>
      <c r="D136" s="182"/>
      <c r="E136" s="181"/>
      <c r="F136" s="31">
        <f>SUMIF('[1]TCE - ANEXO IV - Preencher'!$D:$D,'CONTÁBIL- FINANCEIRA '!A135,'[1]TCE - ANEXO IV - Preencher'!$N:$N)</f>
        <v>0</v>
      </c>
      <c r="G136" s="30"/>
      <c r="H136" s="57" t="s">
        <v>108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184" t="s">
        <v>197</v>
      </c>
      <c r="B137" s="3" t="s">
        <v>196</v>
      </c>
      <c r="C137" s="183" t="s">
        <v>195</v>
      </c>
      <c r="D137" s="182"/>
      <c r="E137" s="181"/>
      <c r="F137" s="31">
        <f>'[1]RPA - Preencher'!K5</f>
        <v>0</v>
      </c>
      <c r="G137" s="30"/>
      <c r="H137" s="57" t="s">
        <v>151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4"/>
      <c r="B138" s="3"/>
      <c r="C138" s="183" t="s">
        <v>194</v>
      </c>
      <c r="D138" s="182"/>
      <c r="E138" s="181"/>
      <c r="F138" s="31">
        <f>SUMIF('[1]TCE - ANEXO IV - Preencher'!$D:$D,'CONTÁBIL- FINANCEIRA '!A137,'[1]TCE - ANEXO IV - Preencher'!$N:$N)</f>
        <v>0</v>
      </c>
      <c r="G138" s="30"/>
      <c r="H138" s="57" t="s">
        <v>108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193</v>
      </c>
      <c r="D139" s="162"/>
      <c r="E139" s="161"/>
      <c r="F139" s="26">
        <f>F140+F153</f>
        <v>0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192</v>
      </c>
      <c r="D140" s="162"/>
      <c r="E140" s="161"/>
      <c r="F140" s="26">
        <f>F141+SUM(F145:F152)</f>
        <v>0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A141" s="184" t="s">
        <v>191</v>
      </c>
      <c r="B141" s="3" t="s">
        <v>186</v>
      </c>
      <c r="C141" s="163" t="s">
        <v>190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189</v>
      </c>
      <c r="B142" s="3" t="s">
        <v>186</v>
      </c>
      <c r="C142" s="183" t="s">
        <v>188</v>
      </c>
      <c r="D142" s="182"/>
      <c r="E142" s="181"/>
      <c r="F142" s="31">
        <f>SUMIF('[1]TCE - ANEXO IV - Preencher'!$D:$D,'CONTÁBIL- FINANCEIRA '!A141,'[1]TCE - ANEXO IV - Preencher'!$N:$N)</f>
        <v>0</v>
      </c>
      <c r="G142" s="30"/>
      <c r="H142" s="57" t="s">
        <v>108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187</v>
      </c>
      <c r="B143" s="3" t="s">
        <v>186</v>
      </c>
      <c r="C143" s="183" t="s">
        <v>185</v>
      </c>
      <c r="D143" s="182"/>
      <c r="E143" s="181"/>
      <c r="F143" s="31">
        <f>SUMIF('[1]TCE - ANEXO IV - Preencher'!$D:$D,'CONTÁBIL- FINANCEIRA '!A142,'[1]TCE - ANEXO IV - Preencher'!$N:$N)</f>
        <v>0</v>
      </c>
      <c r="G143" s="30"/>
      <c r="H143" s="57" t="s">
        <v>108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184</v>
      </c>
      <c r="B144" s="3" t="s">
        <v>170</v>
      </c>
      <c r="C144" s="183" t="s">
        <v>183</v>
      </c>
      <c r="D144" s="182"/>
      <c r="E144" s="181"/>
      <c r="F144" s="31">
        <f>SUMIF('[1]TCE - ANEXO IV - Preencher'!$D:$D,'CONTÁBIL- FINANCEIRA '!A143,'[1]TCE - ANEXO IV - Preencher'!$N:$N)</f>
        <v>0</v>
      </c>
      <c r="G144" s="30"/>
      <c r="H144" s="57" t="s">
        <v>108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182</v>
      </c>
      <c r="B145" s="3" t="s">
        <v>181</v>
      </c>
      <c r="C145" s="183" t="s">
        <v>180</v>
      </c>
      <c r="D145" s="182"/>
      <c r="E145" s="181"/>
      <c r="F145" s="31">
        <f>SUMIF('[1]TCE - ANEXO IV - Preencher'!$D:$D,'CONTÁBIL- FINANCEIRA '!A144,'[1]TCE - ANEXO IV - Preencher'!$N:$N)</f>
        <v>0</v>
      </c>
      <c r="G145" s="30"/>
      <c r="H145" s="57" t="s">
        <v>108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179</v>
      </c>
      <c r="B146" s="3" t="s">
        <v>178</v>
      </c>
      <c r="C146" s="183" t="s">
        <v>177</v>
      </c>
      <c r="D146" s="182"/>
      <c r="E146" s="181"/>
      <c r="F146" s="31">
        <f>SUMIF('[1]TCE - ANEXO IV - Preencher'!$D:$D,'CONTÁBIL- FINANCEIRA '!A145,'[1]TCE - ANEXO IV - Preencher'!$N:$N)</f>
        <v>0</v>
      </c>
      <c r="G146" s="30"/>
      <c r="H146" s="57" t="s">
        <v>108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176</v>
      </c>
      <c r="B147" s="3" t="s">
        <v>164</v>
      </c>
      <c r="C147" s="183" t="s">
        <v>175</v>
      </c>
      <c r="D147" s="182"/>
      <c r="E147" s="181"/>
      <c r="F147" s="31">
        <f>SUMIF('[1]TCE - ANEXO IV - Preencher'!$D:$D,'CONTÁBIL- FINANCEIRA '!A146,'[1]TCE - ANEXO IV - Preencher'!$N:$N)</f>
        <v>0</v>
      </c>
      <c r="G147" s="30"/>
      <c r="H147" s="57" t="s">
        <v>108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174</v>
      </c>
      <c r="B148" s="3" t="s">
        <v>173</v>
      </c>
      <c r="C148" s="183" t="s">
        <v>172</v>
      </c>
      <c r="D148" s="182"/>
      <c r="E148" s="181"/>
      <c r="F148" s="31">
        <f>SUMIF('[1]TCE - ANEXO IV - Preencher'!$D:$D,'CONTÁBIL- FINANCEIRA '!A147,'[1]TCE - ANEXO IV - Preencher'!$N:$N)</f>
        <v>0</v>
      </c>
      <c r="G148" s="30"/>
      <c r="H148" s="57" t="s">
        <v>108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171</v>
      </c>
      <c r="B149" s="3" t="s">
        <v>170</v>
      </c>
      <c r="C149" s="183" t="s">
        <v>169</v>
      </c>
      <c r="D149" s="182"/>
      <c r="E149" s="181"/>
      <c r="F149" s="31">
        <f>SUMIF('[1]TCE - ANEXO IV - Preencher'!$D:$D,'CONTÁBIL- FINANCEIRA '!A148,'[1]TCE - ANEXO IV - Preencher'!$N:$N)</f>
        <v>0</v>
      </c>
      <c r="G149" s="30"/>
      <c r="H149" s="57" t="s">
        <v>108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168</v>
      </c>
      <c r="B150" s="3" t="s">
        <v>167</v>
      </c>
      <c r="C150" s="183" t="s">
        <v>166</v>
      </c>
      <c r="D150" s="182"/>
      <c r="E150" s="181"/>
      <c r="F150" s="31">
        <f>SUMIF('[1]TCE - ANEXO IV - Preencher'!$D:$D,'CONTÁBIL- FINANCEIRA '!A149,'[1]TCE - ANEXO IV - Preencher'!$N:$N)</f>
        <v>0</v>
      </c>
      <c r="G150" s="30"/>
      <c r="H150" s="57" t="s">
        <v>108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165</v>
      </c>
      <c r="B151" s="3" t="s">
        <v>164</v>
      </c>
      <c r="C151" s="183" t="s">
        <v>163</v>
      </c>
      <c r="D151" s="182"/>
      <c r="E151" s="181"/>
      <c r="F151" s="31">
        <f>SUMIF('[1]TCE - ANEXO IV - Preencher'!$D:$D,'CONTÁBIL- FINANCEIRA '!A150,'[1]TCE - ANEXO IV - Preencher'!$N:$N)</f>
        <v>0</v>
      </c>
      <c r="G151" s="30"/>
      <c r="H151" s="57" t="s">
        <v>108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4"/>
      <c r="B152" s="3"/>
      <c r="C152" s="183" t="s">
        <v>162</v>
      </c>
      <c r="D152" s="182"/>
      <c r="E152" s="181"/>
      <c r="F152" s="31">
        <f>SUMIF('[1]TCE - ANEXO IV - Preencher'!$D:$D,'CONTÁBIL- FINANCEIRA '!A151,'[1]TCE - ANEXO IV - Preencher'!$N:$N)</f>
        <v>0</v>
      </c>
      <c r="G152" s="30"/>
      <c r="H152" s="57" t="s">
        <v>108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A153" s="4" t="s">
        <v>161</v>
      </c>
      <c r="B153" s="3" t="s">
        <v>160</v>
      </c>
      <c r="C153" s="163" t="s">
        <v>159</v>
      </c>
      <c r="D153" s="162"/>
      <c r="E153" s="161"/>
      <c r="F153" s="26">
        <f>SUM(F154:G156)</f>
        <v>0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158</v>
      </c>
      <c r="B154" s="3" t="s">
        <v>157</v>
      </c>
      <c r="C154" s="183" t="s">
        <v>156</v>
      </c>
      <c r="D154" s="182"/>
      <c r="E154" s="181"/>
      <c r="F154" s="31">
        <f>'[1]RPA - Preencher'!K6</f>
        <v>0</v>
      </c>
      <c r="G154" s="30"/>
      <c r="H154" s="57" t="s">
        <v>151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155</v>
      </c>
      <c r="B155" s="3" t="s">
        <v>154</v>
      </c>
      <c r="C155" s="183" t="s">
        <v>153</v>
      </c>
      <c r="D155" s="182"/>
      <c r="E155" s="181"/>
      <c r="F155" s="31">
        <f>'[1]RPA - Preencher'!K7</f>
        <v>0</v>
      </c>
      <c r="G155" s="30"/>
      <c r="H155" s="57" t="s">
        <v>151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/>
      <c r="B156" s="3"/>
      <c r="C156" s="183" t="s">
        <v>152</v>
      </c>
      <c r="D156" s="182"/>
      <c r="E156" s="181"/>
      <c r="F156" s="31">
        <f>'[1]RPA - Preencher'!K8</f>
        <v>0</v>
      </c>
      <c r="G156" s="30"/>
      <c r="H156" s="57" t="s">
        <v>151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150</v>
      </c>
      <c r="D157" s="162"/>
      <c r="E157" s="161"/>
      <c r="F157" s="26">
        <f>F158+F165</f>
        <v>0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149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A159" s="4" t="s">
        <v>148</v>
      </c>
      <c r="B159" s="3" t="s">
        <v>143</v>
      </c>
      <c r="C159" s="163" t="s">
        <v>147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146</v>
      </c>
      <c r="B160" s="3" t="s">
        <v>143</v>
      </c>
      <c r="C160" s="183" t="s">
        <v>145</v>
      </c>
      <c r="D160" s="182"/>
      <c r="E160" s="181"/>
      <c r="F160" s="31">
        <f>SUMIF('[1]TCE - ANEXO IV - Preencher'!$D:$D,'CONTÁBIL- FINANCEIRA '!A159,'[1]TCE - ANEXO IV - Preencher'!$N:$N)</f>
        <v>0</v>
      </c>
      <c r="G160" s="30"/>
      <c r="H160" s="57" t="s">
        <v>108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144</v>
      </c>
      <c r="B161" s="3" t="s">
        <v>143</v>
      </c>
      <c r="C161" s="183" t="s">
        <v>142</v>
      </c>
      <c r="D161" s="182"/>
      <c r="E161" s="181"/>
      <c r="F161" s="31">
        <f>SUMIF('[1]TCE - ANEXO IV - Preencher'!$D:$D,'CONTÁBIL- FINANCEIRA '!A160,'[1]TCE - ANEXO IV - Preencher'!$N:$N)</f>
        <v>0</v>
      </c>
      <c r="G161" s="30"/>
      <c r="H161" s="57" t="s">
        <v>108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141</v>
      </c>
      <c r="B162" s="3" t="s">
        <v>140</v>
      </c>
      <c r="C162" s="183" t="s">
        <v>139</v>
      </c>
      <c r="D162" s="182"/>
      <c r="E162" s="181"/>
      <c r="F162" s="31">
        <f>SUMIF('[1]TCE - ANEXO IV - Preencher'!$D:$D,'CONTÁBIL- FINANCEIRA '!A161,'[1]TCE - ANEXO IV - Preencher'!$N:$N)</f>
        <v>0</v>
      </c>
      <c r="G162" s="30"/>
      <c r="H162" s="57" t="s">
        <v>108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138</v>
      </c>
      <c r="B163" s="3" t="s">
        <v>137</v>
      </c>
      <c r="C163" s="183" t="s">
        <v>136</v>
      </c>
      <c r="D163" s="182"/>
      <c r="E163" s="181"/>
      <c r="F163" s="31">
        <f>SUMIF('[1]TCE - ANEXO IV - Preencher'!$D:$D,'CONTÁBIL- FINANCEIRA '!A162,'[1]TCE - ANEXO IV - Preencher'!$N:$N)</f>
        <v>0</v>
      </c>
      <c r="G163" s="30"/>
      <c r="H163" s="57" t="s">
        <v>108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/>
      <c r="B164" s="3"/>
      <c r="C164" s="183" t="s">
        <v>135</v>
      </c>
      <c r="D164" s="182"/>
      <c r="E164" s="181"/>
      <c r="F164" s="31">
        <f>SUMIF('[1]TCE - ANEXO IV - Preencher'!$D:$D,'CONTÁBIL- FINANCEIRA '!A163,'[1]TCE - ANEXO IV - Preencher'!$N:$N)</f>
        <v>0</v>
      </c>
      <c r="G164" s="30"/>
      <c r="H164" s="57" t="s">
        <v>108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134</v>
      </c>
      <c r="D165" s="162"/>
      <c r="E165" s="161"/>
      <c r="F165" s="26">
        <f>F166+F171+F172+F173</f>
        <v>0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A166" s="184" t="s">
        <v>133</v>
      </c>
      <c r="B166" s="3" t="s">
        <v>126</v>
      </c>
      <c r="C166" s="163" t="s">
        <v>132</v>
      </c>
      <c r="D166" s="162"/>
      <c r="E166" s="161"/>
      <c r="F166" s="26">
        <f>SUM(F167:G170)</f>
        <v>0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131</v>
      </c>
      <c r="B167" s="3" t="s">
        <v>126</v>
      </c>
      <c r="C167" s="183" t="s">
        <v>130</v>
      </c>
      <c r="D167" s="182"/>
      <c r="E167" s="181"/>
      <c r="F167" s="31">
        <f>SUMIF('[1]TCE - ANEXO IV - Preencher'!$D:$D,'CONTÁBIL- FINANCEIRA '!A166,'[1]TCE - ANEXO IV - Preencher'!$N:$N)</f>
        <v>0</v>
      </c>
      <c r="G167" s="30"/>
      <c r="H167" s="57" t="s">
        <v>108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129</v>
      </c>
      <c r="B168" s="3" t="s">
        <v>126</v>
      </c>
      <c r="C168" s="183" t="s">
        <v>128</v>
      </c>
      <c r="D168" s="182"/>
      <c r="E168" s="181"/>
      <c r="F168" s="31">
        <f>SUMIF('[1]TCE - ANEXO IV - Preencher'!$D:$D,'CONTÁBIL- FINANCEIRA '!A167,'[1]TCE - ANEXO IV - Preencher'!$N:$N)</f>
        <v>0</v>
      </c>
      <c r="G168" s="30"/>
      <c r="H168" s="57" t="s">
        <v>108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127</v>
      </c>
      <c r="B169" s="3" t="s">
        <v>126</v>
      </c>
      <c r="C169" s="183" t="s">
        <v>125</v>
      </c>
      <c r="D169" s="182"/>
      <c r="E169" s="181"/>
      <c r="F169" s="31">
        <f>SUMIF('[1]TCE - ANEXO IV - Preencher'!$D:$D,'CONTÁBIL- FINANCEIRA '!A168,'[1]TCE - ANEXO IV - Preencher'!$N:$N)</f>
        <v>0</v>
      </c>
      <c r="G169" s="30"/>
      <c r="H169" s="57" t="s">
        <v>108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124</v>
      </c>
      <c r="B170" s="3" t="s">
        <v>123</v>
      </c>
      <c r="C170" s="183" t="s">
        <v>122</v>
      </c>
      <c r="D170" s="182"/>
      <c r="E170" s="181"/>
      <c r="F170" s="31">
        <f>SUMIF('[1]TCE - ANEXO IV - Preencher'!$D:$D,'CONTÁBIL- FINANCEIRA '!A169,'[1]TCE - ANEXO IV - Preencher'!$N:$N)</f>
        <v>0</v>
      </c>
      <c r="G170" s="30"/>
      <c r="H170" s="57" t="s">
        <v>108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121</v>
      </c>
      <c r="B171" s="3" t="s">
        <v>120</v>
      </c>
      <c r="C171" s="183" t="s">
        <v>119</v>
      </c>
      <c r="D171" s="182"/>
      <c r="E171" s="181"/>
      <c r="F171" s="31">
        <f>SUMIF('[1]TCE - ANEXO IV - Preencher'!$D:$D,'CONTÁBIL- FINANCEIRA '!A170,'[1]TCE - ANEXO IV - Preencher'!$N:$N)</f>
        <v>0</v>
      </c>
      <c r="G171" s="30"/>
      <c r="H171" s="57" t="s">
        <v>108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118</v>
      </c>
      <c r="B172" s="3" t="s">
        <v>117</v>
      </c>
      <c r="C172" s="183" t="s">
        <v>116</v>
      </c>
      <c r="D172" s="182"/>
      <c r="E172" s="181"/>
      <c r="F172" s="31">
        <f>SUMIF('[1]TCE - ANEXO IV - Preencher'!$D:$D,'CONTÁBIL- FINANCEIRA '!A171,'[1]TCE - ANEXO IV - Preencher'!$N:$N)</f>
        <v>0</v>
      </c>
      <c r="G172" s="30"/>
      <c r="H172" s="57" t="s">
        <v>108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4"/>
      <c r="B173" s="3"/>
      <c r="C173" s="183" t="s">
        <v>115</v>
      </c>
      <c r="D173" s="182"/>
      <c r="E173" s="181"/>
      <c r="F173" s="31">
        <f>SUMIF('[1]TCE - ANEXO IV - Preencher'!$D:$D,'CONTÁBIL- FINANCEIRA '!A172,'[1]TCE - ANEXO IV - Preencher'!$N:$N)</f>
        <v>0</v>
      </c>
      <c r="G173" s="30"/>
      <c r="H173" s="57" t="s">
        <v>108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A174" s="4" t="s">
        <v>114</v>
      </c>
      <c r="B174" s="3">
        <v>6</v>
      </c>
      <c r="C174" s="180" t="s">
        <v>113</v>
      </c>
      <c r="D174" s="179"/>
      <c r="E174" s="178"/>
      <c r="F174" s="26">
        <f>F283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112</v>
      </c>
      <c r="B175" s="3">
        <v>6</v>
      </c>
      <c r="C175" s="163" t="s">
        <v>111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110</v>
      </c>
      <c r="B176" s="3">
        <v>7</v>
      </c>
      <c r="C176" s="163" t="s">
        <v>109</v>
      </c>
      <c r="D176" s="162"/>
      <c r="E176" s="161"/>
      <c r="F176" s="26">
        <f>IF('[1]RPA - Preencher'!$L$1='[1]TCE - ANEXO IV - Preencher'!$Q$113,'[1]TCE - ANEXO IV - Preencher'!$Q$102,'[1]TCE - ANEXO IV - Preencher'!$Q$4-'[1]TCE - ANEXO IV - Preencher'!$Q$113)</f>
        <v>0</v>
      </c>
      <c r="G176" s="25"/>
      <c r="H176" s="57" t="s">
        <v>108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A177" s="4" t="s">
        <v>107</v>
      </c>
      <c r="B177" s="3">
        <v>6</v>
      </c>
      <c r="C177" s="163" t="s">
        <v>106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105</v>
      </c>
      <c r="D178" s="172"/>
      <c r="E178" s="171"/>
      <c r="F178" s="170">
        <f>F31+F57+F66+F83+F102+F119+F157+F174+F175+F176+F177</f>
        <v>46342.369999999995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A179" s="4" t="s">
        <v>16</v>
      </c>
      <c r="B179" s="3"/>
      <c r="C179" s="173" t="s">
        <v>104</v>
      </c>
      <c r="D179" s="172"/>
      <c r="E179" s="171"/>
      <c r="F179" s="170">
        <f>IF('[1]SALDO DE ESTOQUE'!F6="",0,IF('[1]SALDO DE ESTOQUE'!F6="Correto",F28-F178,"Corrigir aba Saldo de Estoque"))</f>
        <v>0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A180" s="4" t="s">
        <v>103</v>
      </c>
      <c r="B180" s="3"/>
      <c r="C180" s="163" t="s">
        <v>102</v>
      </c>
      <c r="D180" s="162"/>
      <c r="E180" s="161"/>
      <c r="F180" s="175">
        <f>F264-F265-F266-F267</f>
        <v>-45450.34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101</v>
      </c>
      <c r="D181" s="172"/>
      <c r="E181" s="171"/>
      <c r="F181" s="170">
        <f>F178+F180</f>
        <v>892.02999999999884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100</v>
      </c>
      <c r="D182" s="172"/>
      <c r="E182" s="171"/>
      <c r="F182" s="170">
        <f>IF('[1]SALDO DE ESTOQUE'!F6="",0,IF('[1]SALDO DE ESTOQUE'!F6="Correto",F28-F181,"Corrigir aba Saldo de Estoque"))</f>
        <v>0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99</v>
      </c>
      <c r="D183" s="166"/>
      <c r="E183" s="165"/>
      <c r="F183" s="31">
        <f>'[1]RELAÇÃO DESPESAS PAGAS'!S16</f>
        <v>0</v>
      </c>
      <c r="G183" s="30"/>
      <c r="H183" s="57" t="s">
        <v>20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98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97</v>
      </c>
      <c r="D185" s="162"/>
      <c r="E185" s="161"/>
      <c r="F185" s="26">
        <f>IF($G$4=1,0,[1]Turnover!C16)</f>
        <v>0</v>
      </c>
      <c r="G185" s="25"/>
      <c r="H185" s="57" t="s">
        <v>96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A186" s="4"/>
      <c r="B186" s="3"/>
      <c r="C186" s="159" t="s">
        <v>95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A187" s="4"/>
      <c r="B187" s="3"/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A188" s="4"/>
      <c r="B188" s="3"/>
      <c r="C188" s="18"/>
      <c r="D188" s="17" t="s">
        <v>94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A189" s="4"/>
      <c r="B189" s="3"/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44682</v>
      </c>
      <c r="G193" s="147">
        <f>IF(G4=0,"",G4)</f>
        <v>6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93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92</v>
      </c>
      <c r="D195" s="141"/>
      <c r="E195" s="140" t="s">
        <v>91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36">
      <c r="A196" s="4"/>
      <c r="B196" s="3"/>
      <c r="C196" s="137" t="str">
        <f>IF(C7=0,"",C7)</f>
        <v>HOSPITAL PROV. DO RECIFE 1 - UNID. AURORA</v>
      </c>
      <c r="D196" s="102"/>
      <c r="E196" s="136" t="str">
        <f>IF(E7=0,"",E7)</f>
        <v>LUCIANA VENANCIO SANTOS SOUZA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90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89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46</v>
      </c>
      <c r="D201" s="125"/>
      <c r="E201" s="124"/>
      <c r="F201" s="31">
        <f>'[1]FUNDO FIXO - CAIXA'!D11</f>
        <v>0</v>
      </c>
      <c r="G201" s="30"/>
      <c r="H201" s="57" t="s">
        <v>88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86</v>
      </c>
      <c r="D202" s="125"/>
      <c r="E202" s="124"/>
      <c r="F202" s="31">
        <f>'[1]FUNDO FIXO - CAIXA'!F19</f>
        <v>0</v>
      </c>
      <c r="G202" s="30"/>
      <c r="H202" s="57" t="s">
        <v>88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85</v>
      </c>
      <c r="D203" s="125"/>
      <c r="E203" s="124"/>
      <c r="F203" s="31">
        <f>'[1]FUNDO FIXO - CAIXA'!E13</f>
        <v>0</v>
      </c>
      <c r="G203" s="30"/>
      <c r="H203" s="57" t="s">
        <v>88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84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87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46</v>
      </c>
      <c r="D208" s="125"/>
      <c r="E208" s="124"/>
      <c r="F208" s="59">
        <v>10</v>
      </c>
      <c r="G208" s="58"/>
      <c r="H208" s="57" t="s">
        <v>34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86</v>
      </c>
      <c r="D209" s="125"/>
      <c r="E209" s="124"/>
      <c r="F209" s="31">
        <f>'[1]RELAÇÃO DESPESAS PAGAS'!$O$2</f>
        <v>192195</v>
      </c>
      <c r="G209" s="30"/>
      <c r="H209" s="57" t="s">
        <v>77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85</v>
      </c>
      <c r="D210" s="125"/>
      <c r="E210" s="124"/>
      <c r="F210" s="59">
        <v>192195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84</v>
      </c>
      <c r="D211" s="28"/>
      <c r="E211" s="27"/>
      <c r="F211" s="26">
        <f>F208-F209+F210</f>
        <v>10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83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46</v>
      </c>
      <c r="D216" s="125"/>
      <c r="E216" s="124"/>
      <c r="F216" s="59">
        <v>236972.86</v>
      </c>
      <c r="G216" s="58"/>
      <c r="H216" s="57" t="s">
        <v>34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82</v>
      </c>
      <c r="D217" s="125"/>
      <c r="E217" s="124"/>
      <c r="F217" s="59">
        <v>192195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81</v>
      </c>
      <c r="D218" s="125"/>
      <c r="E218" s="124"/>
      <c r="F218" s="31">
        <f>'[1]RELAÇÃO DESPESAS PAGAS'!$S$23+'[1]RELAÇÃO DESPESAS PAGAS'!S32</f>
        <v>0</v>
      </c>
      <c r="G218" s="30"/>
      <c r="H218" s="57" t="s">
        <v>77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80</v>
      </c>
      <c r="D219" s="125"/>
      <c r="E219" s="124"/>
      <c r="F219" s="31">
        <f>F20+F21</f>
        <v>454.22</v>
      </c>
      <c r="G219" s="30"/>
      <c r="H219" s="57" t="s">
        <v>79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78</v>
      </c>
      <c r="D220" s="125"/>
      <c r="E220" s="124"/>
      <c r="F220" s="31">
        <f>'[1]RELAÇÃO DESPESAS PAGAS'!$S$14</f>
        <v>697.03</v>
      </c>
      <c r="G220" s="30"/>
      <c r="H220" s="57" t="s">
        <v>77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76</v>
      </c>
      <c r="D221" s="28"/>
      <c r="E221" s="27"/>
      <c r="F221" s="26">
        <f>F216-F217+F218+F219-F220</f>
        <v>44535.049999999988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75</v>
      </c>
      <c r="D223" s="28"/>
      <c r="E223" s="27"/>
      <c r="F223" s="26">
        <f>F221+F211+F204</f>
        <v>44545.049999999988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74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73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72</v>
      </c>
      <c r="D228" s="103"/>
      <c r="E228" s="114"/>
      <c r="F228" s="31">
        <f>'[1]RELAÇÃO DESPESAS PAGAS'!$S$6</f>
        <v>0</v>
      </c>
      <c r="G228" s="30"/>
      <c r="H228" s="57" t="s">
        <v>68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71</v>
      </c>
      <c r="D229" s="103"/>
      <c r="E229" s="114"/>
      <c r="F229" s="31">
        <f>'[1]RELAÇÃO DESPESAS PAGAS'!$S$48</f>
        <v>0</v>
      </c>
      <c r="G229" s="30"/>
      <c r="H229" s="57" t="s">
        <v>68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70</v>
      </c>
      <c r="D230" s="115"/>
      <c r="E230" s="114"/>
      <c r="F230" s="31">
        <f>'[1]RELAÇÃO DESPESAS PAGAS'!S49</f>
        <v>0</v>
      </c>
      <c r="G230" s="30"/>
      <c r="H230" s="57" t="s">
        <v>68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69</v>
      </c>
      <c r="D231" s="115"/>
      <c r="E231" s="114"/>
      <c r="F231" s="31">
        <f>'[1]RELAÇÃO DESPESAS PAGAS'!$S$7</f>
        <v>0</v>
      </c>
      <c r="G231" s="30"/>
      <c r="H231" s="57" t="s">
        <v>68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67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66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65</v>
      </c>
      <c r="D237" s="103"/>
      <c r="E237" s="102"/>
      <c r="F237" s="31">
        <f>'[1]SALDO DE ESTOQUE'!D35</f>
        <v>0</v>
      </c>
      <c r="G237" s="30"/>
      <c r="H237" s="57" t="s">
        <v>62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64</v>
      </c>
      <c r="D238" s="103"/>
      <c r="E238" s="102"/>
      <c r="F238" s="31">
        <f>'[1]SALDO DE ESTOQUE'!D75+'[1]SALDO DE ESTOQUE'!D6</f>
        <v>0</v>
      </c>
      <c r="G238" s="30"/>
      <c r="H238" s="57" t="s">
        <v>62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63</v>
      </c>
      <c r="D239" s="103"/>
      <c r="E239" s="102"/>
      <c r="F239" s="31">
        <f>'[1]SALDO DE ESTOQUE'!D87</f>
        <v>0</v>
      </c>
      <c r="G239" s="30"/>
      <c r="H239" s="57" t="s">
        <v>62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61</v>
      </c>
      <c r="D240" s="28"/>
      <c r="E240" s="27"/>
      <c r="F240" s="100">
        <f>F237+F238+F239</f>
        <v>0</v>
      </c>
      <c r="G240" s="99"/>
      <c r="H240" s="57" t="s">
        <v>60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59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58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8.75">
      <c r="A245" s="4"/>
      <c r="B245" s="3"/>
      <c r="C245" s="76" t="s">
        <v>57</v>
      </c>
      <c r="D245" s="75"/>
      <c r="E245" s="74"/>
      <c r="F245" s="82"/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8.75">
      <c r="A246" s="4"/>
      <c r="B246" s="3"/>
      <c r="C246" s="76" t="s">
        <v>56</v>
      </c>
      <c r="D246" s="75"/>
      <c r="E246" s="74"/>
      <c r="F246" s="84"/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55</v>
      </c>
      <c r="D247" s="75"/>
      <c r="E247" s="74"/>
      <c r="F247" s="59"/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49</v>
      </c>
      <c r="D248" s="36"/>
      <c r="E248" s="35"/>
      <c r="F248" s="92">
        <f>SUM(F245:G247)</f>
        <v>0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54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8.75">
      <c r="A252" s="4"/>
      <c r="B252" s="3"/>
      <c r="C252" s="76" t="s">
        <v>53</v>
      </c>
      <c r="D252" s="75"/>
      <c r="E252" s="74"/>
      <c r="F252" s="82"/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8.75">
      <c r="A253" s="4"/>
      <c r="B253" s="3"/>
      <c r="C253" s="76" t="s">
        <v>52</v>
      </c>
      <c r="D253" s="75"/>
      <c r="E253" s="74"/>
      <c r="F253" s="82"/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8.75">
      <c r="A254" s="4"/>
      <c r="B254" s="3"/>
      <c r="C254" s="76" t="s">
        <v>51</v>
      </c>
      <c r="D254" s="75"/>
      <c r="E254" s="74"/>
      <c r="F254" s="84"/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8.75">
      <c r="A255" s="4"/>
      <c r="B255" s="3"/>
      <c r="C255" s="76" t="s">
        <v>50</v>
      </c>
      <c r="D255" s="75"/>
      <c r="E255" s="74"/>
      <c r="F255" s="82"/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49</v>
      </c>
      <c r="D256" s="36"/>
      <c r="E256" s="35"/>
      <c r="F256" s="26">
        <f>SUM(F252:G255)</f>
        <v>0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48</v>
      </c>
      <c r="D258" s="36"/>
      <c r="E258" s="35"/>
      <c r="F258" s="26">
        <f>F248+F256</f>
        <v>0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47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46</v>
      </c>
      <c r="D262" s="75"/>
      <c r="E262" s="74"/>
      <c r="F262" s="59">
        <v>480303.31</v>
      </c>
      <c r="G262" s="58"/>
      <c r="H262" s="57" t="s">
        <v>34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45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44</v>
      </c>
      <c r="D264" s="75"/>
      <c r="E264" s="74"/>
      <c r="F264" s="64">
        <f>[1]Provisões!F20</f>
        <v>0</v>
      </c>
      <c r="G264" s="63"/>
      <c r="H264" s="57" t="s">
        <v>43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42</v>
      </c>
      <c r="D265" s="75"/>
      <c r="E265" s="74"/>
      <c r="F265" s="59">
        <f>F42</f>
        <v>0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41</v>
      </c>
      <c r="D266" s="75"/>
      <c r="E266" s="74"/>
      <c r="F266" s="59">
        <f>F46</f>
        <v>0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40</v>
      </c>
      <c r="D267" s="75"/>
      <c r="E267" s="74"/>
      <c r="F267" s="59">
        <f>F50</f>
        <v>45450.34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39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38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Núcleo'!D57,IF($C$6="Prestação_de_Contas_UNIDADE",[1]MEM.CÁLC.FP.!K6+[1]MEM.CÁLC.FP.!K9+[1]MEM.CÁLC.FP.!K12))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37</v>
      </c>
      <c r="D270" s="36"/>
      <c r="E270" s="35"/>
      <c r="F270" s="26">
        <f>F262+F263+F264-F265-F266-F267-F268+F269</f>
        <v>434852.97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36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35</v>
      </c>
      <c r="D274" s="66"/>
      <c r="E274" s="65"/>
      <c r="F274" s="59">
        <v>0</v>
      </c>
      <c r="G274" s="58"/>
      <c r="H274" s="57" t="s">
        <v>34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33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32</v>
      </c>
      <c r="D276" s="66"/>
      <c r="E276" s="65"/>
      <c r="F276" s="64">
        <f>SUM(F277:G281)</f>
        <v>0</v>
      </c>
      <c r="G276" s="63"/>
      <c r="H276" s="57" t="s">
        <v>23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/>
      <c r="B277" s="3"/>
      <c r="C277" s="62" t="s">
        <v>31</v>
      </c>
      <c r="D277" s="61"/>
      <c r="E277" s="60"/>
      <c r="F277" s="59">
        <f>SUMIF('[1]TCE - ANEXO IV - Preencher'!$D:$D,'CONTÁBIL- FINANCEIRA '!A279,'[1]TCE - ANEXO IV - Preencher'!$N:$N)</f>
        <v>0</v>
      </c>
      <c r="G277" s="58"/>
      <c r="H277" s="57" t="s">
        <v>23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/>
      <c r="B278" s="3"/>
      <c r="C278" s="62" t="s">
        <v>30</v>
      </c>
      <c r="D278" s="61"/>
      <c r="E278" s="60"/>
      <c r="F278" s="59">
        <f>SUMIF('[1]TCE - ANEXO IV - Preencher'!$D:$D,'CONTÁBIL- FINANCEIRA '!A280,'[1]TCE - ANEXO IV - Preencher'!$N:$N)</f>
        <v>0</v>
      </c>
      <c r="G278" s="58"/>
      <c r="H278" s="57" t="s">
        <v>23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29</v>
      </c>
      <c r="B279" s="3">
        <v>6</v>
      </c>
      <c r="C279" s="62" t="s">
        <v>28</v>
      </c>
      <c r="D279" s="61"/>
      <c r="E279" s="60"/>
      <c r="F279" s="59">
        <f>SUMIF('[1]TCE - ANEXO IV - Preencher'!$D:$D,'CONTÁBIL- FINANCEIRA '!A281,'[1]TCE - ANEXO IV - Preencher'!$N:$N)</f>
        <v>0</v>
      </c>
      <c r="G279" s="58"/>
      <c r="H279" s="57" t="s">
        <v>23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27</v>
      </c>
      <c r="B280" s="3">
        <v>6</v>
      </c>
      <c r="C280" s="62" t="s">
        <v>26</v>
      </c>
      <c r="D280" s="61"/>
      <c r="E280" s="60"/>
      <c r="F280" s="59">
        <f>SUMIF('[1]TCE - ANEXO IV - Preencher'!$D:$D,'CONTÁBIL- FINANCEIRA '!A282,'[1]TCE - ANEXO IV - Preencher'!$N:$N)</f>
        <v>0</v>
      </c>
      <c r="G280" s="58"/>
      <c r="H280" s="57" t="s">
        <v>23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25</v>
      </c>
      <c r="B281" s="3">
        <v>7</v>
      </c>
      <c r="C281" s="62" t="s">
        <v>24</v>
      </c>
      <c r="D281" s="61"/>
      <c r="E281" s="60"/>
      <c r="F281" s="59">
        <f>SUMIF('[1]TCE - ANEXO IV - Preencher'!$D:$D,'CONTÁBIL- FINANCEIRA '!A283,'[1]TCE - ANEXO IV - Preencher'!$N:$N)</f>
        <v>0</v>
      </c>
      <c r="G281" s="58"/>
      <c r="H281" s="57" t="s">
        <v>23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A282" s="4" t="s">
        <v>22</v>
      </c>
      <c r="B282" s="3">
        <v>6</v>
      </c>
      <c r="C282" s="49" t="s">
        <v>21</v>
      </c>
      <c r="D282" s="48"/>
      <c r="E282" s="47"/>
      <c r="F282" s="59">
        <f>'[1]RELAÇÃO DESPESAS PAGAS'!S17</f>
        <v>0</v>
      </c>
      <c r="G282" s="58"/>
      <c r="H282" s="57" t="s">
        <v>20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A283" s="4" t="s">
        <v>19</v>
      </c>
      <c r="B283" s="3">
        <v>6</v>
      </c>
      <c r="C283" s="29" t="s">
        <v>18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17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 t="s">
        <v>16</v>
      </c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45450.34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100.06239267315397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C79:E79"/>
    <mergeCell ref="C46:E46"/>
    <mergeCell ref="C50:E50"/>
    <mergeCell ref="C55:E55"/>
    <mergeCell ref="C57:E57"/>
    <mergeCell ref="C47:E47"/>
    <mergeCell ref="C48:E48"/>
    <mergeCell ref="C49:E49"/>
    <mergeCell ref="C71:E71"/>
    <mergeCell ref="C73:E73"/>
    <mergeCell ref="C8:E8"/>
    <mergeCell ref="C12:E12"/>
    <mergeCell ref="C13:E13"/>
    <mergeCell ref="C14:E14"/>
    <mergeCell ref="C15:E15"/>
    <mergeCell ref="F77:G77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F82:G82"/>
    <mergeCell ref="F81:G81"/>
    <mergeCell ref="F80:G80"/>
    <mergeCell ref="F79:G79"/>
    <mergeCell ref="F78:G78"/>
    <mergeCell ref="F72:G72"/>
    <mergeCell ref="F74:G74"/>
    <mergeCell ref="F76:G76"/>
    <mergeCell ref="F73:G73"/>
    <mergeCell ref="F75:G75"/>
    <mergeCell ref="C70:E70"/>
    <mergeCell ref="F70:G70"/>
    <mergeCell ref="C66:E66"/>
    <mergeCell ref="F66:G66"/>
    <mergeCell ref="C67:E67"/>
    <mergeCell ref="C68:E68"/>
    <mergeCell ref="C69:E69"/>
    <mergeCell ref="F67:G67"/>
    <mergeCell ref="F68:G68"/>
    <mergeCell ref="F69:G69"/>
    <mergeCell ref="F54:G54"/>
    <mergeCell ref="F53:G53"/>
    <mergeCell ref="F71:G71"/>
    <mergeCell ref="F59:G59"/>
    <mergeCell ref="F60:G60"/>
    <mergeCell ref="F61:G61"/>
    <mergeCell ref="F62:G62"/>
    <mergeCell ref="F63:G63"/>
    <mergeCell ref="F64:G64"/>
    <mergeCell ref="F65:G65"/>
    <mergeCell ref="C52:E52"/>
    <mergeCell ref="C53:E53"/>
    <mergeCell ref="C54:E54"/>
    <mergeCell ref="C56:E56"/>
    <mergeCell ref="C58:E58"/>
    <mergeCell ref="C59:E59"/>
    <mergeCell ref="C60:E60"/>
    <mergeCell ref="C61:E61"/>
    <mergeCell ref="C62:E62"/>
    <mergeCell ref="C63:E63"/>
    <mergeCell ref="C64:E64"/>
    <mergeCell ref="C65:E65"/>
    <mergeCell ref="F41:G41"/>
    <mergeCell ref="F42:G42"/>
    <mergeCell ref="F43:G43"/>
    <mergeCell ref="F44:G44"/>
    <mergeCell ref="F45:G45"/>
    <mergeCell ref="F58:G58"/>
    <mergeCell ref="F52:G52"/>
    <mergeCell ref="F57:G57"/>
    <mergeCell ref="F56:G56"/>
    <mergeCell ref="F55:G55"/>
    <mergeCell ref="C45:E45"/>
    <mergeCell ref="C42:E42"/>
    <mergeCell ref="C51:E51"/>
    <mergeCell ref="F46:G46"/>
    <mergeCell ref="F47:G47"/>
    <mergeCell ref="F48:G48"/>
    <mergeCell ref="F49:G49"/>
    <mergeCell ref="F50:G50"/>
    <mergeCell ref="F51:G51"/>
    <mergeCell ref="C38:E38"/>
    <mergeCell ref="C39:E39"/>
    <mergeCell ref="C40:E40"/>
    <mergeCell ref="C41:E41"/>
    <mergeCell ref="C43:E43"/>
    <mergeCell ref="C44:E44"/>
    <mergeCell ref="F37:G37"/>
    <mergeCell ref="F19:G19"/>
    <mergeCell ref="F8:G8"/>
    <mergeCell ref="F4:F5"/>
    <mergeCell ref="G4:G5"/>
    <mergeCell ref="C37:E37"/>
    <mergeCell ref="F40:G40"/>
    <mergeCell ref="F39:G39"/>
    <mergeCell ref="F38:G38"/>
    <mergeCell ref="F1:G1"/>
    <mergeCell ref="F2:F3"/>
    <mergeCell ref="G2:G3"/>
    <mergeCell ref="F27:G27"/>
    <mergeCell ref="F28:G28"/>
    <mergeCell ref="F14:G14"/>
    <mergeCell ref="F15:G15"/>
    <mergeCell ref="F35:G35"/>
    <mergeCell ref="F36:G36"/>
    <mergeCell ref="C16:E16"/>
    <mergeCell ref="C17:E17"/>
    <mergeCell ref="C18:E18"/>
    <mergeCell ref="C20:E20"/>
    <mergeCell ref="C21:E21"/>
    <mergeCell ref="F16:G16"/>
    <mergeCell ref="F17:G17"/>
    <mergeCell ref="F18:G18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C7:D7"/>
    <mergeCell ref="F26:G26"/>
    <mergeCell ref="F20:G20"/>
    <mergeCell ref="C22:E22"/>
    <mergeCell ref="C23:E23"/>
    <mergeCell ref="C24:E24"/>
    <mergeCell ref="C25:E25"/>
    <mergeCell ref="C26:E26"/>
    <mergeCell ref="C19:E19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C89:E89"/>
    <mergeCell ref="C90:E90"/>
    <mergeCell ref="F83:G83"/>
    <mergeCell ref="F85:G85"/>
    <mergeCell ref="F88:G88"/>
    <mergeCell ref="F84:G84"/>
    <mergeCell ref="F86:G86"/>
    <mergeCell ref="F87:G87"/>
    <mergeCell ref="C83:E83"/>
    <mergeCell ref="C85:E85"/>
    <mergeCell ref="C88:E88"/>
    <mergeCell ref="C84:E84"/>
    <mergeCell ref="C86:E86"/>
    <mergeCell ref="C87:E87"/>
    <mergeCell ref="F95:F96"/>
    <mergeCell ref="G95:G96"/>
    <mergeCell ref="G97:G98"/>
    <mergeCell ref="F101:G101"/>
    <mergeCell ref="F94:G94"/>
    <mergeCell ref="F89:G89"/>
    <mergeCell ref="F90:G90"/>
    <mergeCell ref="F109:G109"/>
    <mergeCell ref="F110:G110"/>
    <mergeCell ref="F111:G111"/>
    <mergeCell ref="F112:G112"/>
    <mergeCell ref="F113:G113"/>
    <mergeCell ref="C94:C98"/>
    <mergeCell ref="E99:G99"/>
    <mergeCell ref="C99:D99"/>
    <mergeCell ref="C100:D100"/>
    <mergeCell ref="F97:F98"/>
    <mergeCell ref="C101:E101"/>
    <mergeCell ref="C102:E102"/>
    <mergeCell ref="C103:E103"/>
    <mergeCell ref="C108:E108"/>
    <mergeCell ref="C116:E116"/>
    <mergeCell ref="C119:E119"/>
    <mergeCell ref="F102:G102"/>
    <mergeCell ref="F103:G103"/>
    <mergeCell ref="F108:G108"/>
    <mergeCell ref="F116:G116"/>
    <mergeCell ref="F119:G119"/>
    <mergeCell ref="F120:G120"/>
    <mergeCell ref="F104:G104"/>
    <mergeCell ref="F105:G105"/>
    <mergeCell ref="F106:G106"/>
    <mergeCell ref="F107:G107"/>
    <mergeCell ref="C111:E111"/>
    <mergeCell ref="C112:E112"/>
    <mergeCell ref="C113:E113"/>
    <mergeCell ref="C114:E114"/>
    <mergeCell ref="C115:E115"/>
    <mergeCell ref="C117:E117"/>
    <mergeCell ref="C104:E104"/>
    <mergeCell ref="C105:E105"/>
    <mergeCell ref="C106:E106"/>
    <mergeCell ref="C107:E107"/>
    <mergeCell ref="C109:E109"/>
    <mergeCell ref="C110:E110"/>
    <mergeCell ref="C134:E134"/>
    <mergeCell ref="C136:E136"/>
    <mergeCell ref="F114:G114"/>
    <mergeCell ref="F115:G115"/>
    <mergeCell ref="F117:G117"/>
    <mergeCell ref="F118:G118"/>
    <mergeCell ref="C118:E118"/>
    <mergeCell ref="F121:G121"/>
    <mergeCell ref="C120:E120"/>
    <mergeCell ref="C121:E121"/>
    <mergeCell ref="C140:E140"/>
    <mergeCell ref="C141:E141"/>
    <mergeCell ref="C124:E124"/>
    <mergeCell ref="C125:E125"/>
    <mergeCell ref="C126:E126"/>
    <mergeCell ref="C127:E127"/>
    <mergeCell ref="C129:E129"/>
    <mergeCell ref="C130:E130"/>
    <mergeCell ref="C131:E131"/>
    <mergeCell ref="C133:E133"/>
    <mergeCell ref="F128:G128"/>
    <mergeCell ref="F132:G132"/>
    <mergeCell ref="F135:G135"/>
    <mergeCell ref="F139:G139"/>
    <mergeCell ref="F140:G140"/>
    <mergeCell ref="F141:G141"/>
    <mergeCell ref="C145:E145"/>
    <mergeCell ref="C144:E144"/>
    <mergeCell ref="C143:E143"/>
    <mergeCell ref="C142:E142"/>
    <mergeCell ref="C122:E122"/>
    <mergeCell ref="C123:E123"/>
    <mergeCell ref="C128:E128"/>
    <mergeCell ref="C132:E132"/>
    <mergeCell ref="C135:E135"/>
    <mergeCell ref="C139:E139"/>
    <mergeCell ref="F129:G129"/>
    <mergeCell ref="F130:G130"/>
    <mergeCell ref="F131:G131"/>
    <mergeCell ref="C137:E137"/>
    <mergeCell ref="C138:E138"/>
    <mergeCell ref="C150:E150"/>
    <mergeCell ref="C149:E149"/>
    <mergeCell ref="C148:E148"/>
    <mergeCell ref="C147:E147"/>
    <mergeCell ref="C146:E146"/>
    <mergeCell ref="F145:G145"/>
    <mergeCell ref="F144:G144"/>
    <mergeCell ref="F143:G143"/>
    <mergeCell ref="F142:G142"/>
    <mergeCell ref="F122:G122"/>
    <mergeCell ref="F123:G123"/>
    <mergeCell ref="F124:G124"/>
    <mergeCell ref="F125:G125"/>
    <mergeCell ref="F126:G126"/>
    <mergeCell ref="F127:G127"/>
    <mergeCell ref="F133:G133"/>
    <mergeCell ref="F134:G134"/>
    <mergeCell ref="F136:G136"/>
    <mergeCell ref="F137:G137"/>
    <mergeCell ref="F138:G138"/>
    <mergeCell ref="F150:G150"/>
    <mergeCell ref="F149:G149"/>
    <mergeCell ref="F148:G148"/>
    <mergeCell ref="F147:G147"/>
    <mergeCell ref="F146:G146"/>
    <mergeCell ref="C162:E162"/>
    <mergeCell ref="C163:E163"/>
    <mergeCell ref="C153:E153"/>
    <mergeCell ref="C157:E157"/>
    <mergeCell ref="C158:E158"/>
    <mergeCell ref="C159:E159"/>
    <mergeCell ref="F161:G161"/>
    <mergeCell ref="F162:G162"/>
    <mergeCell ref="F163:G163"/>
    <mergeCell ref="C151:E151"/>
    <mergeCell ref="C152:E152"/>
    <mergeCell ref="C154:E154"/>
    <mergeCell ref="C155:E155"/>
    <mergeCell ref="C156:E156"/>
    <mergeCell ref="C160:E160"/>
    <mergeCell ref="C161:E161"/>
    <mergeCell ref="F151:G151"/>
    <mergeCell ref="F152:G152"/>
    <mergeCell ref="F154:G154"/>
    <mergeCell ref="F155:G155"/>
    <mergeCell ref="F156:G156"/>
    <mergeCell ref="F160:G160"/>
    <mergeCell ref="F164:G164"/>
    <mergeCell ref="F167:G167"/>
    <mergeCell ref="F173:G173"/>
    <mergeCell ref="F172:G172"/>
    <mergeCell ref="F171:G171"/>
    <mergeCell ref="F170:G170"/>
    <mergeCell ref="F169:G169"/>
    <mergeCell ref="F181:G181"/>
    <mergeCell ref="F182:G182"/>
    <mergeCell ref="F168:G168"/>
    <mergeCell ref="F153:G153"/>
    <mergeCell ref="F157:G157"/>
    <mergeCell ref="F158:G158"/>
    <mergeCell ref="F159:G159"/>
    <mergeCell ref="F165:G165"/>
    <mergeCell ref="F166:G166"/>
    <mergeCell ref="F174:G174"/>
    <mergeCell ref="C171:E171"/>
    <mergeCell ref="C172:E172"/>
    <mergeCell ref="C173:E173"/>
    <mergeCell ref="F176:G176"/>
    <mergeCell ref="F177:G177"/>
    <mergeCell ref="F180:G180"/>
    <mergeCell ref="F178:G178"/>
    <mergeCell ref="F179:G179"/>
    <mergeCell ref="F175:G175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91:F192"/>
    <mergeCell ref="G191:G192"/>
    <mergeCell ref="F190:G190"/>
    <mergeCell ref="F193:F194"/>
    <mergeCell ref="G193:G194"/>
    <mergeCell ref="C183:E183"/>
    <mergeCell ref="C184:E184"/>
    <mergeCell ref="F185:G185"/>
    <mergeCell ref="F183:G183"/>
    <mergeCell ref="F184:G184"/>
    <mergeCell ref="C185:E185"/>
    <mergeCell ref="C178:E178"/>
    <mergeCell ref="C179:E179"/>
    <mergeCell ref="C181:E181"/>
    <mergeCell ref="C182:E182"/>
    <mergeCell ref="C190:C194"/>
    <mergeCell ref="C180:E180"/>
    <mergeCell ref="F219:G219"/>
    <mergeCell ref="F220:G220"/>
    <mergeCell ref="C200:E200"/>
    <mergeCell ref="C207:E207"/>
    <mergeCell ref="C215:E215"/>
    <mergeCell ref="C204:E204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219:E219"/>
    <mergeCell ref="C220:E220"/>
    <mergeCell ref="E195:G195"/>
    <mergeCell ref="C195:D195"/>
    <mergeCell ref="F200:G200"/>
    <mergeCell ref="F207:G207"/>
    <mergeCell ref="F215:G215"/>
    <mergeCell ref="F204:G204"/>
    <mergeCell ref="F211:G211"/>
    <mergeCell ref="F218:G218"/>
    <mergeCell ref="C201:E201"/>
    <mergeCell ref="C202:E202"/>
    <mergeCell ref="C203:E203"/>
    <mergeCell ref="C208:E208"/>
    <mergeCell ref="C209:E209"/>
    <mergeCell ref="C210:E210"/>
    <mergeCell ref="F237:G237"/>
    <mergeCell ref="F238:G238"/>
    <mergeCell ref="F239:G239"/>
    <mergeCell ref="F240:G240"/>
    <mergeCell ref="C211:E211"/>
    <mergeCell ref="C221:E221"/>
    <mergeCell ref="C223:E223"/>
    <mergeCell ref="C216:E216"/>
    <mergeCell ref="C217:E217"/>
    <mergeCell ref="C218:E218"/>
    <mergeCell ref="F247:G247"/>
    <mergeCell ref="C227:D227"/>
    <mergeCell ref="F227:G227"/>
    <mergeCell ref="F228:G228"/>
    <mergeCell ref="F229:G229"/>
    <mergeCell ref="F230:G230"/>
    <mergeCell ref="F231:G231"/>
    <mergeCell ref="C236:E236"/>
    <mergeCell ref="C240:E240"/>
    <mergeCell ref="F236:G236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69:G269"/>
    <mergeCell ref="C256:E256"/>
    <mergeCell ref="C258:E258"/>
    <mergeCell ref="C261:E261"/>
    <mergeCell ref="C270:E270"/>
    <mergeCell ref="C252:E252"/>
    <mergeCell ref="C253:E253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C268:E268"/>
    <mergeCell ref="C251:E251"/>
    <mergeCell ref="F251:G251"/>
    <mergeCell ref="F256:G256"/>
    <mergeCell ref="F258:G258"/>
    <mergeCell ref="F261:G261"/>
    <mergeCell ref="F267:G267"/>
    <mergeCell ref="F268:G268"/>
    <mergeCell ref="C254:E254"/>
    <mergeCell ref="C255:E255"/>
    <mergeCell ref="C262:E262"/>
    <mergeCell ref="C263:E263"/>
    <mergeCell ref="C264:E264"/>
    <mergeCell ref="C265:E265"/>
    <mergeCell ref="F295:G295"/>
    <mergeCell ref="F287:G287"/>
    <mergeCell ref="F288:G288"/>
    <mergeCell ref="F289:G289"/>
    <mergeCell ref="C287:E287"/>
    <mergeCell ref="C288:E288"/>
    <mergeCell ref="C289:E289"/>
    <mergeCell ref="F290:G290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C295:E295"/>
    <mergeCell ref="F282:G282"/>
    <mergeCell ref="C269:E269"/>
    <mergeCell ref="C257:G257"/>
    <mergeCell ref="F273:G273"/>
    <mergeCell ref="F283:G283"/>
    <mergeCell ref="F286:G286"/>
    <mergeCell ref="C274:E274"/>
    <mergeCell ref="C275:E275"/>
    <mergeCell ref="C266:E266"/>
    <mergeCell ref="C267:E267"/>
    <mergeCell ref="F274:G274"/>
    <mergeCell ref="F275:G275"/>
    <mergeCell ref="F276:G276"/>
    <mergeCell ref="F277:G277"/>
    <mergeCell ref="F278:G278"/>
    <mergeCell ref="F279:G279"/>
    <mergeCell ref="C297:G297"/>
    <mergeCell ref="C276:E276"/>
    <mergeCell ref="C277:E277"/>
    <mergeCell ref="C278:E278"/>
    <mergeCell ref="C279:E279"/>
    <mergeCell ref="C280:E280"/>
    <mergeCell ref="C281:E281"/>
    <mergeCell ref="C282:E282"/>
    <mergeCell ref="F280:G280"/>
    <mergeCell ref="F281:G281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362204722" right="0.51181102362204722" top="0.78740157480314965" bottom="0.78740157480314965" header="0.31496062992125984" footer="0.31496062992125984"/>
  <pageSetup paperSize="9" scale="38" orientation="portrait" r:id="rId1"/>
  <rowBreaks count="3" manualBreakCount="3">
    <brk id="93" max="16383" man="1"/>
    <brk id="189" max="53" man="1"/>
    <brk id="30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'[13.2 PCF PCR 05.2022 Versão 01.xlsx]DADOS (OCULTAR)'!#REF!</xm:f>
          </x14:formula1>
          <xm:sqref>E228:E231</xm:sqref>
        </x14:dataValidation>
        <x14:dataValidation type="list" allowBlank="1" showInputMessage="1" showErrorMessage="1">
          <x14:formula1>
            <xm:f>'[13.2 PCF PCR 05.2022 Versão 01.xlsx]DADOS (OCULTAR)'!#REF!</xm:f>
          </x14:formula1>
          <xm:sqref>F4:F5</xm:sqref>
        </x14:dataValidation>
        <x14:dataValidation type="list" allowBlank="1" showInputMessage="1" showErrorMessage="1">
          <x14:formula1>
            <xm:f>'[13.2 PCF PCR 05.2022 Versão 01.xlsx]DADOS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2022-07-04T10:41:10Z</dcterms:created>
  <dcterms:modified xsi:type="dcterms:W3CDTF">2022-07-04T10:41:25Z</dcterms:modified>
</cp:coreProperties>
</file>